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vickers\Downloads\"/>
    </mc:Choice>
  </mc:AlternateContent>
  <xr:revisionPtr revIDLastSave="0" documentId="8_{DDC04F87-B0BC-47DB-AF01-E9DDA1172C79}" xr6:coauthVersionLast="47" xr6:coauthVersionMax="47" xr10:uidLastSave="{00000000-0000-0000-0000-000000000000}"/>
  <bookViews>
    <workbookView xWindow="2295" yWindow="1590" windowWidth="19425" windowHeight="10305" activeTab="1" xr2:uid="{95189140-4762-4C7A-8A36-B79E258FE711}"/>
  </bookViews>
  <sheets>
    <sheet name="Total Income" sheetId="3" r:id="rId1"/>
    <sheet name="Total Expenditure" sheetId="2" r:id="rId2"/>
    <sheet name="PFT Donut" sheetId="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CADEMIC_CC">[1]Flags!$A$28</definedName>
    <definedName name="DEADLINE_TEXT">[2]Flags!$A$36</definedName>
    <definedName name="HEIFY1">[1]Flags!$A$100</definedName>
    <definedName name="HEIFY2">[1]Flags!$B$100</definedName>
    <definedName name="HIDE_YEAR1">[1]Flags!$A$84</definedName>
    <definedName name="HIDE_YEAR2">[1]Flags!$B$84</definedName>
    <definedName name="HIDE_YEAR3">[1]Flags!$C$84</definedName>
    <definedName name="HIDE_YEAR4">[1]Flags!$D$84</definedName>
    <definedName name="HIDE_YEAR5">[1]Flags!$E$84</definedName>
    <definedName name="HIDE_YEAR6">[1]Flags!$F$84</definedName>
    <definedName name="HIDE_YEAR7">[1]Flags!$G$84</definedName>
    <definedName name="Income">[3]J!$J$11:$J$15</definedName>
    <definedName name="Indicators_hiderows10">#REF!</definedName>
    <definedName name="PROVIDER">[1]Flags!$A$12</definedName>
    <definedName name="PROVUKPRN">[1]Flags!$A$16</definedName>
    <definedName name="REGCAT">[1]Flags!$A$20</definedName>
    <definedName name="REGISTRATION_YEAR">[1]Flags!$A$24</definedName>
    <definedName name="RESEARCHY1">[1]Flags!$A$96</definedName>
    <definedName name="RESEARCHY1_IN">[1]Flags!$A$95</definedName>
    <definedName name="RESEARCHY2">[1]Flags!$B$96</definedName>
    <definedName name="RESEARCHY2_IN">[1]Flags!$B$95</definedName>
    <definedName name="SUBMIT_TEXT">[4]Flags!$A$44</definedName>
    <definedName name="T1_2b">'[4]1 Inc and Exp'!$Y$21</definedName>
    <definedName name="T1_2c">'[4]1 Inc and Exp'!$Y$22</definedName>
    <definedName name="T1_2d">'[4]1 Inc and Exp'!$Y$23</definedName>
    <definedName name="T1_2e">'[4]1 Inc and Exp'!$Y$24</definedName>
    <definedName name="T1_dropdown">'[1]1 Valid'!$C$65:$C$66</definedName>
    <definedName name="T1_total1">'[2]Inc and Exp'!$P$20</definedName>
    <definedName name="T4_3a">'[4]4 Income'!$S$23</definedName>
    <definedName name="T4_3b">'[4]4 Income'!$S$24</definedName>
    <definedName name="T4_3c">'[4]4 Income'!$S$25</definedName>
    <definedName name="T4_NI">'[1]4 Income'!$Y$12</definedName>
    <definedName name="T4_total1">'[4]4 Income'!$Q$33</definedName>
    <definedName name="T8_1at_1">'[4]8 Cost centre'!$T$55</definedName>
    <definedName name="T8_1at_2">'[4]8 Cost centre'!$U$55</definedName>
    <definedName name="T8_1at_5">'[4]8 Cost centre'!$V$55</definedName>
    <definedName name="T8_1at_6">'[4]8 Cost centre'!$W$55</definedName>
    <definedName name="T8_datacols1">#REF!</definedName>
    <definedName name="T8_datacols2">#REF!</definedName>
    <definedName name="T8_hide">#REF!</definedName>
    <definedName name="T8_hidecols">#REF!</definedName>
    <definedName name="T8_hidecols1">#REF!</definedName>
    <definedName name="T8_hidecols2">#REF!</definedName>
    <definedName name="T8_hidecols3">#REF!</definedName>
    <definedName name="T8_hidecols4">#REF!</definedName>
    <definedName name="T8_hidecols5">#REF!</definedName>
    <definedName name="T8_hidecols6">#REF!</definedName>
    <definedName name="T8_hidecols7">#REF!</definedName>
    <definedName name="T8_hidecols8">#REF!</definedName>
    <definedName name="T8_hiderows_A">#REF!</definedName>
    <definedName name="T8_hiderows_B">#REF!</definedName>
    <definedName name="T8_hiderows_C">#REF!</definedName>
    <definedName name="T8_hiderows1">#REF!</definedName>
    <definedName name="T8_hiderows2">#REF!</definedName>
    <definedName name="T8_hiderows3">#REF!</definedName>
    <definedName name="T8_hiderows4">#REF!</definedName>
    <definedName name="T8_hiderows5">#REF!</definedName>
    <definedName name="T8_hiderowsB">#REF!</definedName>
    <definedName name="T8_rowtags1">#REF!</definedName>
    <definedName name="T8_rowtags2">#REF!</definedName>
    <definedName name="T8_rowtags3">#REF!</definedName>
    <definedName name="T8_rowtags4">#REF!</definedName>
    <definedName name="T8_rowtags5">#REF!</definedName>
    <definedName name="T8_rowtags6">#REF!</definedName>
    <definedName name="T8_rowtags7">#REF!</definedName>
    <definedName name="T8_rowtags8">#REF!</definedName>
    <definedName name="T8_rowtags9">#REF!</definedName>
    <definedName name="T8_rowvars">#REF!</definedName>
    <definedName name="T9_total1">'[4]9 Staff'!$Q$21</definedName>
    <definedName name="T9_total2">'[4]9 Staff'!$Q$26</definedName>
    <definedName name="TEACHINGY1">[1]Flags!$A$91</definedName>
    <definedName name="TEACHINGY1_IN">[1]Flags!$A$90</definedName>
    <definedName name="TEACHINGY2">[1]Flags!$B$91</definedName>
    <definedName name="TEACHINGY2_IN">[1]Flags!$B$90</definedName>
    <definedName name="TYPE">[1]Flags!$A$32</definedName>
    <definedName name="UKPRN">[1]Flags!$A$8</definedName>
    <definedName name="UPLOAD_DATE_TEXT">[1]Flags!$A$62</definedName>
    <definedName name="UPLOAD_NUMBER">[1]Flags!$A$66</definedName>
    <definedName name="V6_T7_threshold">'[1]6 Valid'!$N$4</definedName>
    <definedName name="V7_T6_Threshold">'[1]7 Valid'!$Y$4</definedName>
    <definedName name="VERSION_NUMBER">[1]Flags!$L$8</definedName>
    <definedName name="YEAR0">[1]Flags!$A$72</definedName>
    <definedName name="YEAR1">[1]Flags!$B$72</definedName>
    <definedName name="YEAR1_TOGGLE">[1]Flags!$A$78</definedName>
    <definedName name="YEAR2">[1]Flags!$C$72</definedName>
    <definedName name="YEAR2_TOGGLE">[1]Flags!$B$78</definedName>
    <definedName name="YEAR3">[1]Flags!$D$72</definedName>
    <definedName name="YEAR3_TOGGLE">[1]Flags!$C$78</definedName>
    <definedName name="YEAR4">[1]Flags!$E$72</definedName>
    <definedName name="YEAR4_TOGGLE">[1]Flags!$D$78</definedName>
    <definedName name="YEAR5">[1]Flags!$F$72</definedName>
    <definedName name="YEAR5_TOGGLE">[1]Flags!$E$78</definedName>
    <definedName name="YEAR6">[1]Flags!$G$72</definedName>
    <definedName name="YEAR6_TOGGLE">[1]Flags!$F$78</definedName>
    <definedName name="YEAR7">[1]Flags!$H$72</definedName>
    <definedName name="YEAR7_TOGGLE">[1]Flags!$G$78</definedName>
    <definedName name="YEAREND">[1]Flags!$A$36</definedName>
    <definedName name="YEAREND_TEXT">[1]Flags!$A$38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C9" i="3"/>
  <c r="D9" i="3" s="1"/>
  <c r="C8" i="3"/>
  <c r="D8" i="3" s="1"/>
  <c r="D7" i="3"/>
  <c r="C7" i="3"/>
  <c r="C6" i="3"/>
  <c r="D6" i="3" s="1"/>
  <c r="C5" i="3"/>
  <c r="D5" i="3" s="1"/>
  <c r="C4" i="3"/>
  <c r="D4" i="3" s="1"/>
  <c r="C16" i="2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8" i="1"/>
  <c r="C7" i="1"/>
  <c r="C6" i="1"/>
  <c r="C5" i="1"/>
  <c r="D5" i="1" s="1"/>
  <c r="D4" i="1"/>
  <c r="C4" i="1"/>
  <c r="C3" i="1"/>
  <c r="C10" i="1" s="1"/>
  <c r="C11" i="3" l="1"/>
  <c r="D11" i="3" s="1"/>
  <c r="C14" i="2"/>
  <c r="D14" i="2" s="1"/>
  <c r="E6" i="1"/>
  <c r="D10" i="1"/>
  <c r="E4" i="1"/>
  <c r="E7" i="1"/>
  <c r="E8" i="1"/>
  <c r="D7" i="1"/>
  <c r="E5" i="1"/>
  <c r="D8" i="1"/>
  <c r="D3" i="1"/>
  <c r="E3" i="1"/>
  <c r="D6" i="1"/>
</calcChain>
</file>

<file path=xl/sharedStrings.xml><?xml version="1.0" encoding="utf-8"?>
<sst xmlns="http://schemas.openxmlformats.org/spreadsheetml/2006/main" count="27" uniqueCount="21">
  <si>
    <t>PFT Tuition Fee Spend</t>
  </si>
  <si>
    <t>Student Support</t>
  </si>
  <si>
    <t>Running the University</t>
  </si>
  <si>
    <t>IT, Library &amp; Academic Services</t>
  </si>
  <si>
    <t>Estate Running Costs</t>
  </si>
  <si>
    <t>Scholarships &amp; Bursaries</t>
  </si>
  <si>
    <t>Academic Departments</t>
  </si>
  <si>
    <t>Total University Expenditure by Activity</t>
  </si>
  <si>
    <t>Estate</t>
  </si>
  <si>
    <t>Direct Research Expenditure</t>
  </si>
  <si>
    <t>Residences, Catering, Conferences</t>
  </si>
  <si>
    <t>USS Pension Provision Adjustment</t>
  </si>
  <si>
    <t>Per Note 10 Excluding Pension Adj</t>
  </si>
  <si>
    <t>Total University Income by Source of Funds</t>
  </si>
  <si>
    <t>Student Fees &amp; Education Contracts</t>
  </si>
  <si>
    <t>Government Grants for Teaching</t>
  </si>
  <si>
    <t>Research Grants &amp; Contracts</t>
  </si>
  <si>
    <t>Government Grants for Research</t>
  </si>
  <si>
    <t>Other Income</t>
  </si>
  <si>
    <t>Per FinStats</t>
  </si>
  <si>
    <t>Total Tuition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</si>
</sst>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164" formatCode="#,##0.0"/>
    <numFmt numFmtId="165" formatCode="0.0"/>
    <numFmt numFmtId="166" formatCode="&quot;£&quot;#,##0.0;\-&quot;£&quot;#,##0.0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5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164" fontId="0" fillId="0" borderId="0" xfId="0" applyNumberFormat="1"/>
    <xf numFmtId="0" fontId="1" fillId="2" borderId="0" xfId="0" applyFont="1" applyFill="1"/>
    <xf numFmtId="164" fontId="0" fillId="0" borderId="1" xfId="0" applyNumberFormat="1" applyBorder="1"/>
    <xf numFmtId="0" fontId="4" fillId="0" borderId="0" xfId="0" applyFont="1"/>
    <xf numFmtId="0" fontId="5" fillId="0" borderId="0" xfId="0" applyFont="1"/>
    <xf numFmtId="166" fontId="0" fillId="0" borderId="0" xfId="0" applyNumberFormat="1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53258967629044"/>
          <c:y val="0.10617190931710109"/>
          <c:w val="0.56093503937007871"/>
          <c:h val="0.7861278179009800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3A-4CBA-A877-D09E8AE35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3A-4CBA-A877-D09E8AE35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3A-4CBA-A877-D09E8AE35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3A-4CBA-A877-D09E8AE35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3A-4CBA-A877-D09E8AE35F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3A-4CBA-A877-D09E8AE35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'Total Income'!$B$4:$B$9</c:f>
              <c:strCache>
                <c:ptCount val="6"/>
                <c:pt idx="0">
                  <c:v>Student Fees &amp; Education Contracts</c:v>
                </c:pt>
                <c:pt idx="1">
                  <c:v>Government Grants for Teaching</c:v>
                </c:pt>
                <c:pt idx="2">
                  <c:v>Research Grants &amp; Contracts</c:v>
                </c:pt>
                <c:pt idx="3">
                  <c:v>Government Grants for Research</c:v>
                </c:pt>
                <c:pt idx="4">
                  <c:v>Residences, Catering, Conferences</c:v>
                </c:pt>
                <c:pt idx="5">
                  <c:v>Other Income</c:v>
                </c:pt>
              </c:strCache>
            </c:strRef>
          </c:cat>
          <c:val>
            <c:numRef>
              <c:f>'Total Income'!$C$4:$C$9</c:f>
              <c:numCache>
                <c:formatCode>"£"#,##0.0;\-"£"#,##0.0</c:formatCode>
                <c:ptCount val="6"/>
                <c:pt idx="0">
                  <c:v>367.1</c:v>
                </c:pt>
                <c:pt idx="1">
                  <c:v>38.200000000000003</c:v>
                </c:pt>
                <c:pt idx="2">
                  <c:v>123.3</c:v>
                </c:pt>
                <c:pt idx="3">
                  <c:v>55.2</c:v>
                </c:pt>
                <c:pt idx="4">
                  <c:v>29.8</c:v>
                </c:pt>
                <c:pt idx="5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3A-4CBA-A877-D09E8AE35F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53258967629044"/>
          <c:y val="0.10617190931710109"/>
          <c:w val="0.56093503937007871"/>
          <c:h val="0.7861278179009800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FF-4A5A-95BE-67CA30CA7B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FF-4A5A-95BE-67CA30CA7B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FF-4A5A-95BE-67CA30CA7B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FF-4A5A-95BE-67CA30CA7B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FF-4A5A-95BE-67CA30CA7B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7FF-4A5A-95BE-67CA30CA7B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7FF-4A5A-95BE-67CA30CA7B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7FF-4A5A-95BE-67CA30CA7B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'Total Expenditure'!$B$4:$B$11</c:f>
              <c:strCache>
                <c:ptCount val="8"/>
                <c:pt idx="0">
                  <c:v>Academic Departments</c:v>
                </c:pt>
                <c:pt idx="1">
                  <c:v>IT, Library &amp; Academic Services</c:v>
                </c:pt>
                <c:pt idx="2">
                  <c:v>Student Support</c:v>
                </c:pt>
                <c:pt idx="3">
                  <c:v>Scholarships &amp; Bursaries</c:v>
                </c:pt>
                <c:pt idx="4">
                  <c:v>Estate</c:v>
                </c:pt>
                <c:pt idx="5">
                  <c:v>Running the University</c:v>
                </c:pt>
                <c:pt idx="6">
                  <c:v>Direct Research Expenditure</c:v>
                </c:pt>
                <c:pt idx="7">
                  <c:v>Residences, Catering, Conferences</c:v>
                </c:pt>
              </c:strCache>
            </c:strRef>
          </c:cat>
          <c:val>
            <c:numRef>
              <c:f>'Total Expenditure'!$C$4:$C$11</c:f>
              <c:numCache>
                <c:formatCode>#,##0.0</c:formatCode>
                <c:ptCount val="8"/>
                <c:pt idx="0">
                  <c:v>304.2</c:v>
                </c:pt>
                <c:pt idx="1">
                  <c:v>80.100000000000009</c:v>
                </c:pt>
                <c:pt idx="2">
                  <c:v>30.499999999999996</c:v>
                </c:pt>
                <c:pt idx="3">
                  <c:v>42.9</c:v>
                </c:pt>
                <c:pt idx="4">
                  <c:v>92.5</c:v>
                </c:pt>
                <c:pt idx="5">
                  <c:v>42.6</c:v>
                </c:pt>
                <c:pt idx="6">
                  <c:v>95.4</c:v>
                </c:pt>
                <c:pt idx="7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FF-4A5A-95BE-67CA30CA7B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53258967629044"/>
          <c:y val="0.10617190931710109"/>
          <c:w val="0.56093503937007871"/>
          <c:h val="0.7861278179009800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28-48D1-BBD4-2A0A712383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28-48D1-BBD4-2A0A712383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28-48D1-BBD4-2A0A712383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28-48D1-BBD4-2A0A712383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28-48D1-BBD4-2A0A712383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28-48D1-BBD4-2A0A712383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'PFT Donut'!$B$3:$B$8</c:f>
              <c:strCache>
                <c:ptCount val="6"/>
                <c:pt idx="0">
                  <c:v>Student Support</c:v>
                </c:pt>
                <c:pt idx="1">
                  <c:v>Running the University</c:v>
                </c:pt>
                <c:pt idx="2">
                  <c:v>IT, Library &amp; Academic Services</c:v>
                </c:pt>
                <c:pt idx="3">
                  <c:v>Estate Running Costs</c:v>
                </c:pt>
                <c:pt idx="4">
                  <c:v>Scholarships &amp; Bursaries</c:v>
                </c:pt>
                <c:pt idx="5">
                  <c:v>Academic Departments</c:v>
                </c:pt>
              </c:strCache>
            </c:strRef>
          </c:cat>
          <c:val>
            <c:numRef>
              <c:f>'PFT Donut'!$C$3:$C$8</c:f>
              <c:numCache>
                <c:formatCode>"£"#,##0_);\("£"#,##0\)</c:formatCode>
                <c:ptCount val="6"/>
                <c:pt idx="0">
                  <c:v>1234</c:v>
                </c:pt>
                <c:pt idx="1">
                  <c:v>663</c:v>
                </c:pt>
                <c:pt idx="2">
                  <c:v>1174</c:v>
                </c:pt>
                <c:pt idx="3">
                  <c:v>866</c:v>
                </c:pt>
                <c:pt idx="4">
                  <c:v>724</c:v>
                </c:pt>
                <c:pt idx="5">
                  <c:v>4589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8-48D1-BBD4-2A0A712383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14286</xdr:rowOff>
    </xdr:from>
    <xdr:to>
      <xdr:col>13</xdr:col>
      <xdr:colOff>476249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9FA9AF-188D-4C0D-B7A0-97449C5C8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342900</xdr:colOff>
      <xdr:row>11</xdr:row>
      <xdr:rowOff>166181</xdr:rowOff>
    </xdr:from>
    <xdr:to>
      <xdr:col>10</xdr:col>
      <xdr:colOff>133350</xdr:colOff>
      <xdr:row>16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CC4BC7-0D2C-4D2F-BF9A-E63EEF71D6F4}"/>
            </a:ext>
          </a:extLst>
        </xdr:cNvPr>
        <xdr:cNvSpPr txBox="1"/>
      </xdr:nvSpPr>
      <xdr:spPr>
        <a:xfrm>
          <a:off x="6219825" y="2160716"/>
          <a:ext cx="1005840" cy="9330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Total</a:t>
          </a:r>
          <a:r>
            <a:rPr lang="en-GB" sz="1100" b="1" baseline="0"/>
            <a:t> Income</a:t>
          </a:r>
        </a:p>
        <a:p>
          <a:pPr algn="ctr"/>
          <a:endParaRPr lang="en-GB" sz="1100" b="1" baseline="0"/>
        </a:p>
      </xdr:txBody>
    </xdr:sp>
    <xdr:clientData/>
  </xdr:twoCellAnchor>
  <xdr:twoCellAnchor>
    <xdr:from>
      <xdr:col>11</xdr:col>
      <xdr:colOff>407671</xdr:colOff>
      <xdr:row>12</xdr:row>
      <xdr:rowOff>91441</xdr:rowOff>
    </xdr:from>
    <xdr:to>
      <xdr:col>13</xdr:col>
      <xdr:colOff>521971</xdr:colOff>
      <xdr:row>15</xdr:row>
      <xdr:rowOff>87629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C1695AC-A57A-458B-838E-6CB332F950BF}"/>
            </a:ext>
          </a:extLst>
        </xdr:cNvPr>
        <xdr:cNvGrpSpPr/>
      </xdr:nvGrpSpPr>
      <xdr:grpSpPr>
        <a:xfrm>
          <a:off x="8049896" y="2377441"/>
          <a:ext cx="1333500" cy="596263"/>
          <a:chOff x="8705851" y="1999358"/>
          <a:chExt cx="1333500" cy="562866"/>
        </a:xfrm>
      </xdr:grpSpPr>
      <xdr:sp macro="" textlink="$B$4">
        <xdr:nvSpPr>
          <xdr:cNvPr id="5" name="TextBox 4">
            <a:extLst>
              <a:ext uri="{FF2B5EF4-FFF2-40B4-BE49-F238E27FC236}">
                <a16:creationId xmlns:a16="http://schemas.microsoft.com/office/drawing/2014/main" id="{05CBF33D-99AE-380F-E6C0-FF81958D7B37}"/>
              </a:ext>
            </a:extLst>
          </xdr:cNvPr>
          <xdr:cNvSpPr txBox="1"/>
        </xdr:nvSpPr>
        <xdr:spPr>
          <a:xfrm>
            <a:off x="8705851" y="2114549"/>
            <a:ext cx="1333500" cy="447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fld id="{A79A5F33-CF84-4551-A46C-63D0E871EE4B}" type="TxLink">
              <a:rPr lang="en-US" sz="1000" b="0" i="0" u="none" strike="noStrike" baseline="0">
                <a:solidFill>
                  <a:schemeClr val="accent1"/>
                </a:solidFill>
                <a:latin typeface="Calibri"/>
                <a:cs typeface="Calibri"/>
              </a:rPr>
              <a:pPr algn="r"/>
              <a:t>Student Fees &amp; Education Contracts</a:t>
            </a:fld>
            <a:endParaRPr lang="en-GB" sz="900" b="0" baseline="0">
              <a:solidFill>
                <a:schemeClr val="accent1"/>
              </a:solidFill>
            </a:endParaRPr>
          </a:p>
        </xdr:txBody>
      </xdr: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35813486-434D-A943-0D2B-364C5C23B8DF}"/>
              </a:ext>
            </a:extLst>
          </xdr:cNvPr>
          <xdr:cNvCxnSpPr/>
        </xdr:nvCxnSpPr>
        <xdr:spPr>
          <a:xfrm flipV="1">
            <a:off x="8829675" y="2552700"/>
            <a:ext cx="1123950" cy="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D$4">
        <xdr:nvSpPr>
          <xdr:cNvPr id="7" name="TextBox 6">
            <a:extLst>
              <a:ext uri="{FF2B5EF4-FFF2-40B4-BE49-F238E27FC236}">
                <a16:creationId xmlns:a16="http://schemas.microsoft.com/office/drawing/2014/main" id="{3D73D954-5E4C-40CA-0208-3AC9EFE66959}"/>
              </a:ext>
            </a:extLst>
          </xdr:cNvPr>
          <xdr:cNvSpPr txBox="1"/>
        </xdr:nvSpPr>
        <xdr:spPr>
          <a:xfrm>
            <a:off x="9201149" y="1999358"/>
            <a:ext cx="790575" cy="190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r"/>
            <a:fld id="{4F527C31-CC1C-4A58-92B7-7A8066EB4191}" type="TxLink">
              <a:rPr lang="en-US" sz="11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Calibri"/>
              </a:rPr>
              <a:pPr marL="0" indent="0" algn="r"/>
              <a:t>£367.1m</a:t>
            </a:fld>
            <a:endParaRPr lang="en-GB" sz="1100" b="1" i="0" u="none" strike="noStrike" baseline="0">
              <a:solidFill>
                <a:sysClr val="windowText" lastClr="000000"/>
              </a:solidFill>
              <a:latin typeface="Calibri"/>
              <a:ea typeface="+mn-ea"/>
              <a:cs typeface="Calibri"/>
            </a:endParaRPr>
          </a:p>
        </xdr:txBody>
      </xdr:sp>
    </xdr:grpSp>
    <xdr:clientData/>
  </xdr:twoCellAnchor>
  <xdr:twoCellAnchor>
    <xdr:from>
      <xdr:col>8</xdr:col>
      <xdr:colOff>457200</xdr:colOff>
      <xdr:row>14</xdr:row>
      <xdr:rowOff>66675</xdr:rowOff>
    </xdr:from>
    <xdr:to>
      <xdr:col>9</xdr:col>
      <xdr:colOff>600075</xdr:colOff>
      <xdr:row>16</xdr:row>
      <xdr:rowOff>114300</xdr:rowOff>
    </xdr:to>
    <xdr:sp macro="" textlink="$D$11">
      <xdr:nvSpPr>
        <xdr:cNvPr id="8" name="TextBox 7">
          <a:extLst>
            <a:ext uri="{FF2B5EF4-FFF2-40B4-BE49-F238E27FC236}">
              <a16:creationId xmlns:a16="http://schemas.microsoft.com/office/drawing/2014/main" id="{945BF146-194E-4EEB-BD33-A3C3785D6650}"/>
            </a:ext>
          </a:extLst>
        </xdr:cNvPr>
        <xdr:cNvSpPr txBox="1"/>
      </xdr:nvSpPr>
      <xdr:spPr>
        <a:xfrm>
          <a:off x="6334125" y="2617470"/>
          <a:ext cx="750570" cy="4114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181C559A-C0B2-43EE-B4F8-35349D810C9A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£708.3m</a:t>
          </a:fld>
          <a:endParaRPr lang="en-GB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0.18066</cdr:x>
      <cdr:y>0.87013</cdr:y>
    </cdr:from>
    <cdr:to>
      <cdr:x>0.43021</cdr:x>
      <cdr:y>0.96673</cdr:y>
    </cdr:to>
    <cdr:sp macro="" textlink="'Total Income'!$B$5">
      <cdr:nvSpPr>
        <cdr:cNvPr id="19" name="TextBox 3"/>
        <cdr:cNvSpPr txBox="1"/>
      </cdr:nvSpPr>
      <cdr:spPr>
        <a:xfrm xmlns:a="http://schemas.openxmlformats.org/drawingml/2006/main">
          <a:off x="965385" y="4048676"/>
          <a:ext cx="1333477" cy="449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5EBCD71-A2DB-42BF-964D-6C35A3052F0A}" type="TxLink">
            <a:rPr lang="en-US" sz="1000" b="0" i="0" u="none" strike="noStrike" baseline="0">
              <a:solidFill>
                <a:schemeClr val="accent2"/>
              </a:solidFill>
              <a:latin typeface="Calibri"/>
              <a:ea typeface="Calibri"/>
              <a:cs typeface="Calibri"/>
            </a:rPr>
            <a:pPr algn="r"/>
            <a:t>Government Grants for Teaching</a:t>
          </a:fld>
          <a:endParaRPr lang="en-GB" sz="900" b="0" baseline="0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0.42959</cdr:x>
      <cdr:y>0.81526</cdr:y>
    </cdr:from>
    <cdr:to>
      <cdr:x>0.4296</cdr:x>
      <cdr:y>0.94678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C9A8FA0F-F527-430B-869F-70AF4D3AA7F1}"/>
            </a:ext>
          </a:extLst>
        </cdr:cNvPr>
        <cdr:cNvCxnSpPr/>
      </cdr:nvCxnSpPr>
      <cdr:spPr>
        <a:xfrm xmlns:a="http://schemas.openxmlformats.org/drawingml/2006/main" flipH="1">
          <a:off x="2295526" y="3793383"/>
          <a:ext cx="59" cy="61193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0.24958</cdr:x>
      <cdr:y>0.84134</cdr:y>
    </cdr:from>
    <cdr:to>
      <cdr:x>0.42308</cdr:x>
      <cdr:y>0.89033</cdr:y>
    </cdr:to>
    <cdr:sp macro="" textlink="'Total Income'!$D$5">
      <cdr:nvSpPr>
        <cdr:cNvPr id="21" name="TextBox 12"/>
        <cdr:cNvSpPr txBox="1"/>
      </cdr:nvSpPr>
      <cdr:spPr>
        <a:xfrm xmlns:a="http://schemas.openxmlformats.org/drawingml/2006/main">
          <a:off x="1333620" y="3914709"/>
          <a:ext cx="927102" cy="227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321A6AC0-CC29-40BB-8F1A-42ED5322B4F3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£38.2m</a:t>
          </a:fld>
          <a:endParaRPr lang="en-GB" sz="11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0.01783</cdr:x>
      <cdr:y>0.6235</cdr:y>
    </cdr:from>
    <cdr:to>
      <cdr:x>0.23708</cdr:x>
      <cdr:y>0.72011</cdr:y>
    </cdr:to>
    <cdr:sp macro="" textlink="'Total Income'!$B$6">
      <cdr:nvSpPr>
        <cdr:cNvPr id="23" name="TextBox 3"/>
        <cdr:cNvSpPr txBox="1"/>
      </cdr:nvSpPr>
      <cdr:spPr>
        <a:xfrm xmlns:a="http://schemas.openxmlformats.org/drawingml/2006/main">
          <a:off x="95250" y="2889252"/>
          <a:ext cx="1171568" cy="447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54877A2-CD16-4146-84A1-9DEE34672DDD}" type="TxLink">
            <a:rPr lang="en-US" sz="1000" b="0" i="0" u="none" strike="noStrike" baseline="0">
              <a:solidFill>
                <a:schemeClr val="accent3"/>
              </a:solidFill>
              <a:latin typeface="Calibri"/>
              <a:ea typeface="Calibri"/>
              <a:cs typeface="Calibri"/>
            </a:rPr>
            <a:pPr algn="r"/>
            <a:t>Research Grants &amp; Contracts</a:t>
          </a:fld>
          <a:endParaRPr lang="en-GB" sz="900" b="0" baseline="0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0.09345</cdr:x>
      <cdr:y>0.71394</cdr:y>
    </cdr:from>
    <cdr:to>
      <cdr:x>0.28164</cdr:x>
      <cdr:y>0.71429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1FAF6075-3ACE-49DE-AC9A-1D7BD1CC4F72}"/>
            </a:ext>
          </a:extLst>
        </cdr:cNvPr>
        <cdr:cNvCxnSpPr/>
      </cdr:nvCxnSpPr>
      <cdr:spPr>
        <a:xfrm xmlns:a="http://schemas.openxmlformats.org/drawingml/2006/main">
          <a:off x="499339" y="3308339"/>
          <a:ext cx="1005598" cy="162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0.09982</cdr:x>
      <cdr:y>0.59674</cdr:y>
    </cdr:from>
    <cdr:to>
      <cdr:x>0.22995</cdr:x>
      <cdr:y>0.64231</cdr:y>
    </cdr:to>
    <cdr:sp macro="" textlink="'Total Income'!$D$6">
      <cdr:nvSpPr>
        <cdr:cNvPr id="25" name="TextBox 12"/>
        <cdr:cNvSpPr txBox="1"/>
      </cdr:nvSpPr>
      <cdr:spPr>
        <a:xfrm xmlns:a="http://schemas.openxmlformats.org/drawingml/2006/main">
          <a:off x="533408" y="2776588"/>
          <a:ext cx="695353" cy="212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0E25B564-97B7-4C58-9731-8DD3BF3CCC95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£123.3m</a:t>
          </a:fld>
          <a:endParaRPr lang="en-GB" sz="11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0.01568</cdr:x>
      <cdr:y>0.33368</cdr:y>
    </cdr:from>
    <cdr:to>
      <cdr:x>0.18184</cdr:x>
      <cdr:y>0.42824</cdr:y>
    </cdr:to>
    <cdr:sp macro="" textlink="'Total Income'!$B$7">
      <cdr:nvSpPr>
        <cdr:cNvPr id="30" name="TextBox 3"/>
        <cdr:cNvSpPr txBox="1"/>
      </cdr:nvSpPr>
      <cdr:spPr>
        <a:xfrm xmlns:a="http://schemas.openxmlformats.org/drawingml/2006/main">
          <a:off x="83786" y="1546263"/>
          <a:ext cx="887881" cy="438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832E480-553D-480E-9205-DDF824085845}" type="TxLink">
            <a:rPr lang="en-US" sz="1000" b="0" i="0" u="none" strike="noStrike" baseline="0">
              <a:solidFill>
                <a:schemeClr val="accent4"/>
              </a:solidFill>
              <a:latin typeface="Calibri"/>
              <a:ea typeface="Calibri"/>
              <a:cs typeface="Calibri"/>
            </a:rPr>
            <a:pPr algn="r"/>
            <a:t>Government Grants for Research</a:t>
          </a:fld>
          <a:endParaRPr lang="en-GB" sz="700" b="0" baseline="0">
            <a:solidFill>
              <a:schemeClr val="accent4"/>
            </a:solidFill>
          </a:endParaRPr>
        </a:p>
      </cdr:txBody>
    </cdr:sp>
  </cdr:relSizeAnchor>
  <cdr:relSizeAnchor xmlns:cdr="http://schemas.openxmlformats.org/drawingml/2006/chartDrawing">
    <cdr:from>
      <cdr:x>0.1729</cdr:x>
      <cdr:y>0.42015</cdr:y>
    </cdr:from>
    <cdr:to>
      <cdr:x>0.21881</cdr:x>
      <cdr:y>0.42167</cdr:y>
    </cdr:to>
    <cdr:cxnSp macro="">
      <cdr:nvCxnSpPr>
        <cdr:cNvPr id="31" name="Straight Connector 30">
          <a:extLst xmlns:a="http://schemas.openxmlformats.org/drawingml/2006/main">
            <a:ext uri="{FF2B5EF4-FFF2-40B4-BE49-F238E27FC236}">
              <a16:creationId xmlns:a16="http://schemas.microsoft.com/office/drawing/2014/main" id="{9A4E2B1B-F892-4BC7-9312-E75AFE7235B8}"/>
            </a:ext>
          </a:extLst>
        </cdr:cNvPr>
        <cdr:cNvCxnSpPr/>
      </cdr:nvCxnSpPr>
      <cdr:spPr>
        <a:xfrm xmlns:a="http://schemas.openxmlformats.org/drawingml/2006/main">
          <a:off x="923908" y="1954956"/>
          <a:ext cx="245321" cy="707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0.0523</cdr:x>
      <cdr:y>0.28813</cdr:y>
    </cdr:from>
    <cdr:to>
      <cdr:x>0.18183</cdr:x>
      <cdr:y>0.33575</cdr:y>
    </cdr:to>
    <cdr:sp macro="" textlink="'Total Income'!$D$7">
      <cdr:nvSpPr>
        <cdr:cNvPr id="32" name="TextBox 12"/>
        <cdr:cNvSpPr txBox="1"/>
      </cdr:nvSpPr>
      <cdr:spPr>
        <a:xfrm xmlns:a="http://schemas.openxmlformats.org/drawingml/2006/main">
          <a:off x="279455" y="1340659"/>
          <a:ext cx="692147" cy="221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4E59267E-DD50-4F09-8956-CC68C7ECF3B4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£55.2m</a:t>
          </a:fld>
          <a:endParaRPr lang="en-GB" sz="11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0.00535</cdr:x>
      <cdr:y>0.15312</cdr:y>
    </cdr:from>
    <cdr:to>
      <cdr:x>0.28118</cdr:x>
      <cdr:y>0.24518</cdr:y>
    </cdr:to>
    <cdr:sp macro="" textlink="'Total Income'!$B$8">
      <cdr:nvSpPr>
        <cdr:cNvPr id="35" name="TextBox 3"/>
        <cdr:cNvSpPr txBox="1"/>
      </cdr:nvSpPr>
      <cdr:spPr>
        <a:xfrm xmlns:a="http://schemas.openxmlformats.org/drawingml/2006/main">
          <a:off x="28572" y="709535"/>
          <a:ext cx="1473905" cy="426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1828A78-4C6A-43A4-8CDA-59CAD8639520}" type="TxLink">
            <a:rPr lang="en-US" sz="1000" b="0" i="0" u="none" strike="noStrike" baseline="0">
              <a:solidFill>
                <a:schemeClr val="accent5"/>
              </a:solidFill>
              <a:latin typeface="Calibri"/>
              <a:ea typeface="Calibri"/>
              <a:cs typeface="Calibri"/>
            </a:rPr>
            <a:pPr algn="r"/>
            <a:t>Residences, Catering, Conferences</a:t>
          </a:fld>
          <a:endParaRPr lang="en-GB" sz="500" b="0" baseline="0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0.19921</cdr:x>
      <cdr:y>0.24324</cdr:y>
    </cdr:from>
    <cdr:to>
      <cdr:x>0.27048</cdr:x>
      <cdr:y>0.29301</cdr:y>
    </cdr:to>
    <cdr:cxnSp macro="">
      <cdr:nvCxnSpPr>
        <cdr:cNvPr id="36" name="Straight Connector 35">
          <a:extLst xmlns:a="http://schemas.openxmlformats.org/drawingml/2006/main">
            <a:ext uri="{FF2B5EF4-FFF2-40B4-BE49-F238E27FC236}">
              <a16:creationId xmlns:a16="http://schemas.microsoft.com/office/drawing/2014/main" id="{D734F241-31A6-4381-94B4-CCCD88B6460C}"/>
            </a:ext>
          </a:extLst>
        </cdr:cNvPr>
        <cdr:cNvCxnSpPr/>
      </cdr:nvCxnSpPr>
      <cdr:spPr>
        <a:xfrm xmlns:a="http://schemas.openxmlformats.org/drawingml/2006/main">
          <a:off x="1064509" y="1127139"/>
          <a:ext cx="380833" cy="23063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0.14312</cdr:x>
      <cdr:y>0.12604</cdr:y>
    </cdr:from>
    <cdr:to>
      <cdr:x>0.27296</cdr:x>
      <cdr:y>0.17537</cdr:y>
    </cdr:to>
    <cdr:sp macro="" textlink="'Total Income'!$D$8">
      <cdr:nvSpPr>
        <cdr:cNvPr id="37" name="TextBox 12"/>
        <cdr:cNvSpPr txBox="1"/>
      </cdr:nvSpPr>
      <cdr:spPr>
        <a:xfrm xmlns:a="http://schemas.openxmlformats.org/drawingml/2006/main">
          <a:off x="764771" y="586479"/>
          <a:ext cx="693803" cy="229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DFEFAA17-2451-40DC-A447-27BEEF3E983C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£29.8m</a:t>
          </a:fld>
          <a:endParaRPr lang="en-GB" sz="10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0.3672</cdr:x>
      <cdr:y>0.06214</cdr:y>
    </cdr:from>
    <cdr:to>
      <cdr:x>0.58058</cdr:x>
      <cdr:y>0.13233</cdr:y>
    </cdr:to>
    <cdr:sp macro="" textlink="'Total Income'!$B$9">
      <cdr:nvSpPr>
        <cdr:cNvPr id="41" name="TextBox 3"/>
        <cdr:cNvSpPr txBox="1"/>
      </cdr:nvSpPr>
      <cdr:spPr>
        <a:xfrm xmlns:a="http://schemas.openxmlformats.org/drawingml/2006/main">
          <a:off x="1962144" y="287942"/>
          <a:ext cx="1140202" cy="3252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675D222-F65E-48C4-84D1-8501F3B7C2D7}" type="TxLink">
            <a:rPr lang="en-US" sz="1000" b="0" i="0" u="none" strike="noStrike" baseline="0">
              <a:solidFill>
                <a:schemeClr val="accent6"/>
              </a:solidFill>
              <a:latin typeface="Calibri"/>
              <a:ea typeface="Calibri"/>
              <a:cs typeface="Calibri"/>
            </a:rPr>
            <a:pPr algn="r"/>
            <a:t>Other Income</a:t>
          </a:fld>
          <a:endParaRPr lang="en-GB" sz="500" b="0" baseline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0.42246</cdr:x>
      <cdr:y>0.09144</cdr:y>
    </cdr:from>
    <cdr:to>
      <cdr:x>0.42246</cdr:x>
      <cdr:y>0.18394</cdr:y>
    </cdr:to>
    <cdr:cxnSp macro="">
      <cdr:nvCxnSpPr>
        <cdr:cNvPr id="42" name="Straight Connector 41">
          <a:extLst xmlns:a="http://schemas.openxmlformats.org/drawingml/2006/main">
            <a:ext uri="{FF2B5EF4-FFF2-40B4-BE49-F238E27FC236}">
              <a16:creationId xmlns:a16="http://schemas.microsoft.com/office/drawing/2014/main" id="{FAE93BC0-0C6D-430A-A9B3-47FE747EFBBF}"/>
            </a:ext>
          </a:extLst>
        </cdr:cNvPr>
        <cdr:cNvCxnSpPr/>
      </cdr:nvCxnSpPr>
      <cdr:spPr>
        <a:xfrm xmlns:a="http://schemas.openxmlformats.org/drawingml/2006/main">
          <a:off x="2257426" y="425473"/>
          <a:ext cx="0" cy="4303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0.35828</cdr:x>
      <cdr:y>0.04007</cdr:y>
    </cdr:from>
    <cdr:to>
      <cdr:x>0.50852</cdr:x>
      <cdr:y>0.08996</cdr:y>
    </cdr:to>
    <cdr:sp macro="" textlink="'Total Income'!$D$9">
      <cdr:nvSpPr>
        <cdr:cNvPr id="43" name="TextBox 12"/>
        <cdr:cNvSpPr txBox="1"/>
      </cdr:nvSpPr>
      <cdr:spPr>
        <a:xfrm xmlns:a="http://schemas.openxmlformats.org/drawingml/2006/main">
          <a:off x="1914476" y="186431"/>
          <a:ext cx="802811" cy="232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CE7A6EF8-CE69-4EC9-B929-42413D4C9D14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£94.7m</a:t>
          </a:fld>
          <a:endParaRPr lang="en-GB" sz="10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185736</xdr:rowOff>
    </xdr:from>
    <xdr:to>
      <xdr:col>13</xdr:col>
      <xdr:colOff>485774</xdr:colOff>
      <xdr:row>27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E3886E-CEAA-41AC-A850-898B669C4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333375</xdr:colOff>
      <xdr:row>12</xdr:row>
      <xdr:rowOff>70931</xdr:rowOff>
    </xdr:from>
    <xdr:to>
      <xdr:col>10</xdr:col>
      <xdr:colOff>123825</xdr:colOff>
      <xdr:row>15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A059E31-EC9B-4DD4-B88F-F6EE2C6A65F7}"/>
            </a:ext>
          </a:extLst>
        </xdr:cNvPr>
        <xdr:cNvSpPr txBox="1"/>
      </xdr:nvSpPr>
      <xdr:spPr>
        <a:xfrm>
          <a:off x="6427470" y="2240726"/>
          <a:ext cx="1013460" cy="652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Total</a:t>
          </a:r>
          <a:r>
            <a:rPr lang="en-GB" sz="1100" b="1" baseline="0"/>
            <a:t> Cost</a:t>
          </a:r>
        </a:p>
      </xdr:txBody>
    </xdr:sp>
    <xdr:clientData/>
  </xdr:twoCellAnchor>
  <xdr:twoCellAnchor>
    <xdr:from>
      <xdr:col>11</xdr:col>
      <xdr:colOff>125731</xdr:colOff>
      <xdr:row>7</xdr:row>
      <xdr:rowOff>179071</xdr:rowOff>
    </xdr:from>
    <xdr:to>
      <xdr:col>13</xdr:col>
      <xdr:colOff>190500</xdr:colOff>
      <xdr:row>10</xdr:row>
      <xdr:rowOff>175259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499C4F6-EC95-44BB-B5FC-F65A81C95626}"/>
            </a:ext>
          </a:extLst>
        </xdr:cNvPr>
        <xdr:cNvGrpSpPr/>
      </xdr:nvGrpSpPr>
      <xdr:grpSpPr>
        <a:xfrm>
          <a:off x="7936231" y="1512571"/>
          <a:ext cx="1283969" cy="567688"/>
          <a:chOff x="8409518" y="1133476"/>
          <a:chExt cx="1333500" cy="561973"/>
        </a:xfrm>
      </xdr:grpSpPr>
      <xdr:sp macro="" textlink="$B$4">
        <xdr:nvSpPr>
          <xdr:cNvPr id="5" name="TextBox 4">
            <a:extLst>
              <a:ext uri="{FF2B5EF4-FFF2-40B4-BE49-F238E27FC236}">
                <a16:creationId xmlns:a16="http://schemas.microsoft.com/office/drawing/2014/main" id="{796DC28E-E77D-8C6A-0F8E-A8FAACEF191A}"/>
              </a:ext>
            </a:extLst>
          </xdr:cNvPr>
          <xdr:cNvSpPr txBox="1"/>
        </xdr:nvSpPr>
        <xdr:spPr>
          <a:xfrm>
            <a:off x="8409518" y="1247774"/>
            <a:ext cx="1333500" cy="447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fld id="{83F6FCC6-C803-4153-A336-D059BC3D05A3}" type="TxLink">
              <a:rPr lang="en-US" sz="1000" b="0" i="0" u="none" strike="noStrike" baseline="0">
                <a:solidFill>
                  <a:schemeClr val="accent1"/>
                </a:solidFill>
                <a:latin typeface="Calibri"/>
                <a:cs typeface="Calibri"/>
              </a:rPr>
              <a:pPr algn="r"/>
              <a:t>Academic Departments</a:t>
            </a:fld>
            <a:endParaRPr lang="en-GB" sz="700" b="0" baseline="0">
              <a:solidFill>
                <a:schemeClr val="accent1"/>
              </a:solidFill>
            </a:endParaRPr>
          </a:p>
        </xdr:txBody>
      </xdr: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E41FCE20-F174-8F07-AA25-F111F171E50B}"/>
              </a:ext>
            </a:extLst>
          </xdr:cNvPr>
          <xdr:cNvCxnSpPr/>
        </xdr:nvCxnSpPr>
        <xdr:spPr>
          <a:xfrm flipV="1">
            <a:off x="8632119" y="1685925"/>
            <a:ext cx="1009650" cy="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D$4">
        <xdr:nvSpPr>
          <xdr:cNvPr id="7" name="TextBox 6">
            <a:extLst>
              <a:ext uri="{FF2B5EF4-FFF2-40B4-BE49-F238E27FC236}">
                <a16:creationId xmlns:a16="http://schemas.microsoft.com/office/drawing/2014/main" id="{AB75C6F8-5B7F-8EAB-EFC2-B74668A7C70B}"/>
              </a:ext>
            </a:extLst>
          </xdr:cNvPr>
          <xdr:cNvSpPr txBox="1"/>
        </xdr:nvSpPr>
        <xdr:spPr>
          <a:xfrm>
            <a:off x="9006415" y="1133476"/>
            <a:ext cx="716845" cy="2095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r"/>
            <a:fld id="{4F527C31-CC1C-4A58-92B7-7A8066EB4191}" type="TxLink">
              <a:rPr lang="en-US" sz="11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Calibri"/>
              </a:rPr>
              <a:pPr marL="0" indent="0" algn="r"/>
              <a:t>£304.2m</a:t>
            </a:fld>
            <a:endParaRPr lang="en-GB" sz="1100" b="1" i="0" u="none" strike="noStrike" baseline="0">
              <a:solidFill>
                <a:sysClr val="windowText" lastClr="000000"/>
              </a:solidFill>
              <a:latin typeface="Calibri"/>
              <a:ea typeface="+mn-ea"/>
              <a:cs typeface="Calibri"/>
            </a:endParaRPr>
          </a:p>
        </xdr:txBody>
      </xdr:sp>
    </xdr:grpSp>
    <xdr:clientData/>
  </xdr:twoCellAnchor>
  <xdr:twoCellAnchor>
    <xdr:from>
      <xdr:col>8</xdr:col>
      <xdr:colOff>438150</xdr:colOff>
      <xdr:row>14</xdr:row>
      <xdr:rowOff>114300</xdr:rowOff>
    </xdr:from>
    <xdr:to>
      <xdr:col>9</xdr:col>
      <xdr:colOff>581025</xdr:colOff>
      <xdr:row>16</xdr:row>
      <xdr:rowOff>38100</xdr:rowOff>
    </xdr:to>
    <xdr:sp macro="" textlink="$D$14">
      <xdr:nvSpPr>
        <xdr:cNvPr id="8" name="TextBox 7">
          <a:extLst>
            <a:ext uri="{FF2B5EF4-FFF2-40B4-BE49-F238E27FC236}">
              <a16:creationId xmlns:a16="http://schemas.microsoft.com/office/drawing/2014/main" id="{F65E0634-2492-4417-9F82-3A3A74BDEBCD}"/>
            </a:ext>
          </a:extLst>
        </xdr:cNvPr>
        <xdr:cNvSpPr txBox="1"/>
      </xdr:nvSpPr>
      <xdr:spPr>
        <a:xfrm>
          <a:off x="6530340" y="2647950"/>
          <a:ext cx="75819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6D6FBF51-BB9A-45FC-A228-674638939A48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£713.1m</a:t>
          </a:fld>
          <a:endParaRPr lang="en-GB" sz="1100" b="1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0.56679</cdr:x>
      <cdr:y>0.87677</cdr:y>
    </cdr:from>
    <cdr:to>
      <cdr:x>0.95182</cdr:x>
      <cdr:y>0.92234</cdr:y>
    </cdr:to>
    <cdr:sp macro="" textlink="'Total Expenditure'!$B$5">
      <cdr:nvSpPr>
        <cdr:cNvPr id="19" name="TextBox 3"/>
        <cdr:cNvSpPr txBox="1"/>
      </cdr:nvSpPr>
      <cdr:spPr>
        <a:xfrm xmlns:a="http://schemas.openxmlformats.org/drawingml/2006/main">
          <a:off x="3029729" y="3885818"/>
          <a:ext cx="2058151" cy="2019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5EBCD71-A2DB-42BF-964D-6C35A3052F0A}" type="TxLink">
            <a:rPr lang="en-US" sz="1000" b="0" i="0" u="none" strike="noStrike" baseline="0">
              <a:solidFill>
                <a:schemeClr val="accent2"/>
              </a:solidFill>
              <a:latin typeface="Calibri"/>
              <a:ea typeface="Calibri"/>
              <a:cs typeface="Calibri"/>
            </a:rPr>
            <a:pPr algn="r"/>
            <a:t>IT, Library &amp; Academic Services</a:t>
          </a:fld>
          <a:endParaRPr lang="en-GB" sz="900" b="0" baseline="0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0.60121</cdr:x>
      <cdr:y>0.82678</cdr:y>
    </cdr:from>
    <cdr:to>
      <cdr:x>0.62081</cdr:x>
      <cdr:y>0.89125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5B8A9FCB-2E9F-45AC-A1F2-960025921360}"/>
            </a:ext>
          </a:extLst>
        </cdr:cNvPr>
        <cdr:cNvCxnSpPr/>
      </cdr:nvCxnSpPr>
      <cdr:spPr>
        <a:xfrm xmlns:a="http://schemas.openxmlformats.org/drawingml/2006/main">
          <a:off x="3213735" y="3664269"/>
          <a:ext cx="104775" cy="2857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0.63515</cdr:x>
      <cdr:y>0.84458</cdr:y>
    </cdr:from>
    <cdr:to>
      <cdr:x>0.78071</cdr:x>
      <cdr:y>0.88534</cdr:y>
    </cdr:to>
    <cdr:sp macro="" textlink="'Total Expenditure'!$D$5">
      <cdr:nvSpPr>
        <cdr:cNvPr id="21" name="TextBox 12"/>
        <cdr:cNvSpPr txBox="1"/>
      </cdr:nvSpPr>
      <cdr:spPr>
        <a:xfrm xmlns:a="http://schemas.openxmlformats.org/drawingml/2006/main">
          <a:off x="3395125" y="3743152"/>
          <a:ext cx="778081" cy="180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321A6AC0-CC29-40BB-8F1A-42ED5322B4F3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£80.1m</a:t>
          </a:fld>
          <a:endParaRPr lang="en-GB" sz="11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0.23884</cdr:x>
      <cdr:y>0.91607</cdr:y>
    </cdr:from>
    <cdr:to>
      <cdr:x>0.45809</cdr:x>
      <cdr:y>0.97502</cdr:y>
    </cdr:to>
    <cdr:sp macro="" textlink="'Total Expenditure'!$B$6">
      <cdr:nvSpPr>
        <cdr:cNvPr id="23" name="TextBox 3"/>
        <cdr:cNvSpPr txBox="1"/>
      </cdr:nvSpPr>
      <cdr:spPr>
        <a:xfrm xmlns:a="http://schemas.openxmlformats.org/drawingml/2006/main">
          <a:off x="1276676" y="4042571"/>
          <a:ext cx="1171986" cy="2601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54877A2-CD16-4146-84A1-9DEE34672DDD}" type="TxLink">
            <a:rPr lang="en-US" sz="1000" b="0" i="0" u="none" strike="noStrike" baseline="0">
              <a:solidFill>
                <a:schemeClr val="accent3"/>
              </a:solidFill>
              <a:latin typeface="Calibri"/>
              <a:ea typeface="Calibri"/>
              <a:cs typeface="Calibri"/>
            </a:rPr>
            <a:pPr algn="r"/>
            <a:t>Student Support</a:t>
          </a:fld>
          <a:endParaRPr lang="en-GB" sz="900" b="0" baseline="0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0.39808</cdr:x>
      <cdr:y>0.81818</cdr:y>
    </cdr:from>
    <cdr:to>
      <cdr:x>0.40164</cdr:x>
      <cdr:y>0.89125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83FB5338-3FA8-4D28-A061-04350715B22F}"/>
            </a:ext>
          </a:extLst>
        </cdr:cNvPr>
        <cdr:cNvCxnSpPr/>
      </cdr:nvCxnSpPr>
      <cdr:spPr>
        <a:xfrm xmlns:a="http://schemas.openxmlformats.org/drawingml/2006/main" flipH="1">
          <a:off x="2127885" y="3626169"/>
          <a:ext cx="19050" cy="3238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0.3213</cdr:x>
      <cdr:y>0.89748</cdr:y>
    </cdr:from>
    <cdr:to>
      <cdr:x>0.45275</cdr:x>
      <cdr:y>0.9317</cdr:y>
    </cdr:to>
    <cdr:sp macro="" textlink="'Total Expenditure'!$D$6">
      <cdr:nvSpPr>
        <cdr:cNvPr id="25" name="TextBox 12"/>
        <cdr:cNvSpPr txBox="1"/>
      </cdr:nvSpPr>
      <cdr:spPr>
        <a:xfrm xmlns:a="http://schemas.openxmlformats.org/drawingml/2006/main">
          <a:off x="1717504" y="3960534"/>
          <a:ext cx="702656" cy="151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0E25B564-97B7-4C58-9731-8DD3BF3CCC95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£30.5m</a:t>
          </a:fld>
          <a:endParaRPr lang="en-GB" sz="11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0.04812</cdr:x>
      <cdr:y>0.8582</cdr:y>
    </cdr:from>
    <cdr:to>
      <cdr:x>0.31905</cdr:x>
      <cdr:y>0.91848</cdr:y>
    </cdr:to>
    <cdr:sp macro="" textlink="'Total Expenditure'!$B$7">
      <cdr:nvSpPr>
        <cdr:cNvPr id="30" name="TextBox 3"/>
        <cdr:cNvSpPr txBox="1"/>
      </cdr:nvSpPr>
      <cdr:spPr>
        <a:xfrm xmlns:a="http://schemas.openxmlformats.org/drawingml/2006/main">
          <a:off x="257200" y="3787193"/>
          <a:ext cx="1448266" cy="266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832E480-553D-480E-9205-DDF824085845}" type="TxLink">
            <a:rPr lang="en-US" sz="1000" b="0" i="0" u="none" strike="noStrike" baseline="0">
              <a:solidFill>
                <a:schemeClr val="accent4"/>
              </a:solidFill>
              <a:latin typeface="Calibri"/>
              <a:ea typeface="Calibri"/>
              <a:cs typeface="Calibri"/>
            </a:rPr>
            <a:pPr algn="r"/>
            <a:t>Scholarships &amp; Bursaries</a:t>
          </a:fld>
          <a:endParaRPr lang="en-GB" sz="700" b="0" baseline="0">
            <a:solidFill>
              <a:schemeClr val="accent4"/>
            </a:solidFill>
          </a:endParaRPr>
        </a:p>
      </cdr:txBody>
    </cdr:sp>
  </cdr:relSizeAnchor>
  <cdr:relSizeAnchor xmlns:cdr="http://schemas.openxmlformats.org/drawingml/2006/chartDrawing">
    <cdr:from>
      <cdr:x>0.25552</cdr:x>
      <cdr:y>0.77735</cdr:y>
    </cdr:from>
    <cdr:to>
      <cdr:x>0.31076</cdr:x>
      <cdr:y>0.82893</cdr:y>
    </cdr:to>
    <cdr:cxnSp macro="">
      <cdr:nvCxnSpPr>
        <cdr:cNvPr id="31" name="Straight Connector 30">
          <a:extLst xmlns:a="http://schemas.openxmlformats.org/drawingml/2006/main">
            <a:ext uri="{FF2B5EF4-FFF2-40B4-BE49-F238E27FC236}">
              <a16:creationId xmlns:a16="http://schemas.microsoft.com/office/drawing/2014/main" id="{F5AD2461-A2CA-4E4F-B862-F973A0382CDC}"/>
            </a:ext>
          </a:extLst>
        </cdr:cNvPr>
        <cdr:cNvCxnSpPr/>
      </cdr:nvCxnSpPr>
      <cdr:spPr>
        <a:xfrm xmlns:a="http://schemas.openxmlformats.org/drawingml/2006/main" flipH="1">
          <a:off x="1365885" y="3445194"/>
          <a:ext cx="295275" cy="2286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0.17435</cdr:x>
      <cdr:y>0.83773</cdr:y>
    </cdr:from>
    <cdr:to>
      <cdr:x>0.3084</cdr:x>
      <cdr:y>0.88296</cdr:y>
    </cdr:to>
    <cdr:sp macro="" textlink="'Total Expenditure'!$D$7">
      <cdr:nvSpPr>
        <cdr:cNvPr id="32" name="TextBox 12"/>
        <cdr:cNvSpPr txBox="1"/>
      </cdr:nvSpPr>
      <cdr:spPr>
        <a:xfrm xmlns:a="http://schemas.openxmlformats.org/drawingml/2006/main">
          <a:off x="931949" y="3696853"/>
          <a:ext cx="716555" cy="19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4E59267E-DD50-4F09-8956-CC68C7ECF3B4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£42.9m</a:t>
          </a:fld>
          <a:endParaRPr lang="en-GB" sz="11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0.08377</cdr:x>
      <cdr:y>0.54624</cdr:y>
    </cdr:from>
    <cdr:to>
      <cdr:x>0.18182</cdr:x>
      <cdr:y>0.6103</cdr:y>
    </cdr:to>
    <cdr:sp macro="" textlink="'Total Expenditure'!$B$8">
      <cdr:nvSpPr>
        <cdr:cNvPr id="35" name="TextBox 3"/>
        <cdr:cNvSpPr txBox="1"/>
      </cdr:nvSpPr>
      <cdr:spPr>
        <a:xfrm xmlns:a="http://schemas.openxmlformats.org/drawingml/2006/main">
          <a:off x="447653" y="2531214"/>
          <a:ext cx="523932" cy="2968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1828A78-4C6A-43A4-8CDA-59CAD8639520}" type="TxLink">
            <a:rPr lang="en-US" sz="1000" b="0" i="0" u="none" strike="noStrike" baseline="0">
              <a:solidFill>
                <a:schemeClr val="accent5"/>
              </a:solidFill>
              <a:latin typeface="Calibri"/>
              <a:ea typeface="Calibri"/>
              <a:cs typeface="Calibri"/>
            </a:rPr>
            <a:pPr algn="r"/>
            <a:t>Estate</a:t>
          </a:fld>
          <a:endParaRPr lang="en-GB" sz="500" b="0" baseline="0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0.11052</cdr:x>
      <cdr:y>0.60534</cdr:y>
    </cdr:from>
    <cdr:to>
      <cdr:x>0.22638</cdr:x>
      <cdr:y>0.6074</cdr:y>
    </cdr:to>
    <cdr:cxnSp macro="">
      <cdr:nvCxnSpPr>
        <cdr:cNvPr id="36" name="Straight Connector 35">
          <a:extLst xmlns:a="http://schemas.openxmlformats.org/drawingml/2006/main">
            <a:ext uri="{FF2B5EF4-FFF2-40B4-BE49-F238E27FC236}">
              <a16:creationId xmlns:a16="http://schemas.microsoft.com/office/drawing/2014/main" id="{57F6D4F6-61F9-45D2-B253-DCF20993E987}"/>
            </a:ext>
          </a:extLst>
        </cdr:cNvPr>
        <cdr:cNvCxnSpPr/>
      </cdr:nvCxnSpPr>
      <cdr:spPr>
        <a:xfrm xmlns:a="http://schemas.openxmlformats.org/drawingml/2006/main" flipV="1">
          <a:off x="590550" y="2805114"/>
          <a:ext cx="619125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0.05161</cdr:x>
      <cdr:y>0.51325</cdr:y>
    </cdr:from>
    <cdr:to>
      <cdr:x>0.18145</cdr:x>
      <cdr:y>0.56258</cdr:y>
    </cdr:to>
    <cdr:sp macro="" textlink="'Total Expenditure'!$D$8">
      <cdr:nvSpPr>
        <cdr:cNvPr id="37" name="TextBox 12"/>
        <cdr:cNvSpPr txBox="1"/>
      </cdr:nvSpPr>
      <cdr:spPr>
        <a:xfrm xmlns:a="http://schemas.openxmlformats.org/drawingml/2006/main">
          <a:off x="275779" y="2378345"/>
          <a:ext cx="693803" cy="228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DFEFAA17-2451-40DC-A447-27BEEF3E983C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£92.5m</a:t>
          </a:fld>
          <a:endParaRPr lang="en-GB" sz="10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</cdr:x>
      <cdr:y>0.32882</cdr:y>
    </cdr:from>
    <cdr:to>
      <cdr:x>0.21338</cdr:x>
      <cdr:y>0.39902</cdr:y>
    </cdr:to>
    <cdr:sp macro="" textlink="'Total Expenditure'!$B$9">
      <cdr:nvSpPr>
        <cdr:cNvPr id="41" name="TextBox 3"/>
        <cdr:cNvSpPr txBox="1"/>
      </cdr:nvSpPr>
      <cdr:spPr>
        <a:xfrm xmlns:a="http://schemas.openxmlformats.org/drawingml/2006/main">
          <a:off x="0" y="1523733"/>
          <a:ext cx="1140202" cy="325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675D222-F65E-48C4-84D1-8501F3B7C2D7}" type="TxLink">
            <a:rPr lang="en-US" sz="1000" b="0" i="0" u="none" strike="noStrike" baseline="0">
              <a:solidFill>
                <a:schemeClr val="accent6"/>
              </a:solidFill>
              <a:latin typeface="Calibri"/>
              <a:ea typeface="Calibri"/>
              <a:cs typeface="Calibri"/>
            </a:rPr>
            <a:pPr algn="r"/>
            <a:t>Running the University</a:t>
          </a:fld>
          <a:endParaRPr lang="en-GB" sz="500" b="0" baseline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0.09801</cdr:x>
      <cdr:y>0.39678</cdr:y>
    </cdr:from>
    <cdr:to>
      <cdr:x>0.2245</cdr:x>
      <cdr:y>0.39932</cdr:y>
    </cdr:to>
    <cdr:cxnSp macro="">
      <cdr:nvCxnSpPr>
        <cdr:cNvPr id="42" name="Straight Connector 41">
          <a:extLst xmlns:a="http://schemas.openxmlformats.org/drawingml/2006/main">
            <a:ext uri="{FF2B5EF4-FFF2-40B4-BE49-F238E27FC236}">
              <a16:creationId xmlns:a16="http://schemas.microsoft.com/office/drawing/2014/main" id="{DD48BE2C-779B-4DE2-BAC3-79A6B8094898}"/>
            </a:ext>
          </a:extLst>
        </cdr:cNvPr>
        <cdr:cNvCxnSpPr/>
      </cdr:nvCxnSpPr>
      <cdr:spPr>
        <a:xfrm xmlns:a="http://schemas.openxmlformats.org/drawingml/2006/main" flipH="1">
          <a:off x="523719" y="1838654"/>
          <a:ext cx="675903" cy="1177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0.05627</cdr:x>
      <cdr:y>0.30072</cdr:y>
    </cdr:from>
    <cdr:to>
      <cdr:x>0.21212</cdr:x>
      <cdr:y>0.32651</cdr:y>
    </cdr:to>
    <cdr:sp macro="" textlink="'Total Expenditure'!$D$9">
      <cdr:nvSpPr>
        <cdr:cNvPr id="43" name="TextBox 12"/>
        <cdr:cNvSpPr txBox="1"/>
      </cdr:nvSpPr>
      <cdr:spPr>
        <a:xfrm xmlns:a="http://schemas.openxmlformats.org/drawingml/2006/main">
          <a:off x="300679" y="1399253"/>
          <a:ext cx="832796" cy="119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CE7A6EF8-CE69-4EC9-B929-42413D4C9D14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£42.6m</a:t>
          </a:fld>
          <a:endParaRPr lang="en-GB" sz="10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0.08912</cdr:x>
      <cdr:y>0.14063</cdr:y>
    </cdr:from>
    <cdr:to>
      <cdr:x>0.3025</cdr:x>
      <cdr:y>0.21082</cdr:y>
    </cdr:to>
    <cdr:sp macro="" textlink="'Total Expenditure'!$B$10">
      <cdr:nvSpPr>
        <cdr:cNvPr id="27" name="TextBox 3"/>
        <cdr:cNvSpPr txBox="1"/>
      </cdr:nvSpPr>
      <cdr:spPr>
        <a:xfrm xmlns:a="http://schemas.openxmlformats.org/drawingml/2006/main">
          <a:off x="476205" y="651663"/>
          <a:ext cx="1140201" cy="3252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49C99A-16DF-4076-BAC1-106757C0A86D}" type="TxLink">
            <a:rPr lang="en-US" sz="1000" b="0" i="0" u="none" strike="noStrike" baseline="0">
              <a:solidFill>
                <a:srgbClr val="002060"/>
              </a:solidFill>
              <a:latin typeface="Calibri"/>
              <a:ea typeface="Calibri"/>
              <a:cs typeface="Calibri"/>
            </a:rPr>
            <a:pPr algn="r"/>
            <a:t>Direct Research Expenditure</a:t>
          </a:fld>
          <a:endParaRPr lang="en-GB" sz="300" b="0" baseline="0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0.17112</cdr:x>
      <cdr:y>0.22302</cdr:y>
    </cdr:from>
    <cdr:to>
      <cdr:x>0.33204</cdr:x>
      <cdr:y>0.22319</cdr:y>
    </cdr:to>
    <cdr:cxnSp macro="">
      <cdr:nvCxnSpPr>
        <cdr:cNvPr id="28" name="Straight Connector 27">
          <a:extLst xmlns:a="http://schemas.openxmlformats.org/drawingml/2006/main">
            <a:ext uri="{FF2B5EF4-FFF2-40B4-BE49-F238E27FC236}">
              <a16:creationId xmlns:a16="http://schemas.microsoft.com/office/drawing/2014/main" id="{45CD0AC1-0AB1-411F-BDA2-1878CFAD7995}"/>
            </a:ext>
          </a:extLst>
        </cdr:cNvPr>
        <cdr:cNvCxnSpPr/>
      </cdr:nvCxnSpPr>
      <cdr:spPr>
        <a:xfrm xmlns:a="http://schemas.openxmlformats.org/drawingml/2006/main" flipH="1" flipV="1">
          <a:off x="914400" y="1033464"/>
          <a:ext cx="859883" cy="78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206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0.15686</cdr:x>
      <cdr:y>0.09519</cdr:y>
    </cdr:from>
    <cdr:to>
      <cdr:x>0.29411</cdr:x>
      <cdr:y>0.14083</cdr:y>
    </cdr:to>
    <cdr:sp macro="" textlink="'Total Expenditure'!$D$10">
      <cdr:nvSpPr>
        <cdr:cNvPr id="33" name="TextBox 12"/>
        <cdr:cNvSpPr txBox="1"/>
      </cdr:nvSpPr>
      <cdr:spPr>
        <a:xfrm xmlns:a="http://schemas.openxmlformats.org/drawingml/2006/main">
          <a:off x="838198" y="442929"/>
          <a:ext cx="733399" cy="212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509CC8DA-CF1E-4A6D-844A-994CF64F3B0F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£95.4m</a:t>
          </a:fld>
          <a:endParaRPr lang="en-GB" sz="10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0.47949</cdr:x>
      <cdr:y>0.06688</cdr:y>
    </cdr:from>
    <cdr:to>
      <cdr:x>0.72733</cdr:x>
      <cdr:y>0.13707</cdr:y>
    </cdr:to>
    <cdr:sp macro="" textlink="'Total Expenditure'!$B$11">
      <cdr:nvSpPr>
        <cdr:cNvPr id="38" name="TextBox 3"/>
        <cdr:cNvSpPr txBox="1"/>
      </cdr:nvSpPr>
      <cdr:spPr>
        <a:xfrm xmlns:a="http://schemas.openxmlformats.org/drawingml/2006/main">
          <a:off x="2562193" y="309935"/>
          <a:ext cx="1324339" cy="3252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3E57D94D-A751-494E-8F92-7AC8247E0BFD}" type="TxLink">
            <a:rPr lang="en-US" sz="1000" b="0" i="0" u="none" strike="noStrike" baseline="0">
              <a:solidFill>
                <a:srgbClr val="C00000"/>
              </a:solidFill>
              <a:latin typeface="Calibri"/>
              <a:ea typeface="Calibri"/>
              <a:cs typeface="Calibri"/>
            </a:rPr>
            <a:pPr algn="l"/>
            <a:t>Residences, Catering, Conferences</a:t>
          </a:fld>
          <a:endParaRPr lang="en-GB" sz="300" b="0" baseline="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0.48175</cdr:x>
      <cdr:y>0.07677</cdr:y>
    </cdr:from>
    <cdr:to>
      <cdr:x>0.48307</cdr:x>
      <cdr:y>0.16634</cdr:y>
    </cdr:to>
    <cdr:cxnSp macro="">
      <cdr:nvCxnSpPr>
        <cdr:cNvPr id="39" name="Straight Connector 38">
          <a:extLst xmlns:a="http://schemas.openxmlformats.org/drawingml/2006/main">
            <a:ext uri="{FF2B5EF4-FFF2-40B4-BE49-F238E27FC236}">
              <a16:creationId xmlns:a16="http://schemas.microsoft.com/office/drawing/2014/main" id="{79F1DC03-3ED9-4892-9CBD-4FBE28306C1B}"/>
            </a:ext>
          </a:extLst>
        </cdr:cNvPr>
        <cdr:cNvCxnSpPr/>
      </cdr:nvCxnSpPr>
      <cdr:spPr>
        <a:xfrm xmlns:a="http://schemas.openxmlformats.org/drawingml/2006/main" flipV="1">
          <a:off x="2574243" y="357189"/>
          <a:ext cx="7032" cy="41678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0.43653</cdr:x>
      <cdr:y>0.03214</cdr:y>
    </cdr:from>
    <cdr:to>
      <cdr:x>0.57575</cdr:x>
      <cdr:y>0.07771</cdr:y>
    </cdr:to>
    <cdr:sp macro="" textlink="'Total Expenditure'!$D$11">
      <cdr:nvSpPr>
        <cdr:cNvPr id="44" name="TextBox 12"/>
        <cdr:cNvSpPr txBox="1"/>
      </cdr:nvSpPr>
      <cdr:spPr>
        <a:xfrm xmlns:a="http://schemas.openxmlformats.org/drawingml/2006/main">
          <a:off x="2332633" y="149546"/>
          <a:ext cx="743925" cy="212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00AE0940-6AB5-4D90-B832-F4089F0B3556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£24.9m</a:t>
          </a:fld>
          <a:endParaRPr lang="en-GB" sz="10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2</xdr:row>
      <xdr:rowOff>4761</xdr:rowOff>
    </xdr:from>
    <xdr:to>
      <xdr:col>14</xdr:col>
      <xdr:colOff>466724</xdr:colOff>
      <xdr:row>26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FE8501-8909-4637-91D1-B17B19DD3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333375</xdr:colOff>
      <xdr:row>11</xdr:row>
      <xdr:rowOff>70931</xdr:rowOff>
    </xdr:from>
    <xdr:to>
      <xdr:col>11</xdr:col>
      <xdr:colOff>123825</xdr:colOff>
      <xdr:row>14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8EA5D3-0AC3-4D08-B034-8B8504A9E813}"/>
            </a:ext>
          </a:extLst>
        </xdr:cNvPr>
        <xdr:cNvSpPr txBox="1"/>
      </xdr:nvSpPr>
      <xdr:spPr>
        <a:xfrm>
          <a:off x="6798945" y="2059751"/>
          <a:ext cx="1013460" cy="652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Total</a:t>
          </a:r>
          <a:r>
            <a:rPr lang="en-GB" sz="1100" b="1" baseline="0"/>
            <a:t> Cost</a:t>
          </a:r>
        </a:p>
      </xdr:txBody>
    </xdr:sp>
    <xdr:clientData/>
  </xdr:twoCellAnchor>
  <xdr:twoCellAnchor>
    <xdr:from>
      <xdr:col>9</xdr:col>
      <xdr:colOff>329566</xdr:colOff>
      <xdr:row>2</xdr:row>
      <xdr:rowOff>152400</xdr:rowOff>
    </xdr:from>
    <xdr:to>
      <xdr:col>11</xdr:col>
      <xdr:colOff>450533</xdr:colOff>
      <xdr:row>6</xdr:row>
      <xdr:rowOff>77787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DB9E7EE-37AD-4553-9B1A-76B52D4763F0}"/>
            </a:ext>
          </a:extLst>
        </xdr:cNvPr>
        <xdr:cNvGrpSpPr/>
      </xdr:nvGrpSpPr>
      <xdr:grpSpPr>
        <a:xfrm>
          <a:off x="6708141" y="533400"/>
          <a:ext cx="1340167" cy="687387"/>
          <a:chOff x="8705851" y="2057401"/>
          <a:chExt cx="1333500" cy="615572"/>
        </a:xfrm>
      </xdr:grpSpPr>
      <xdr:sp macro="" textlink="B3">
        <xdr:nvSpPr>
          <xdr:cNvPr id="5" name="TextBox 4">
            <a:extLst>
              <a:ext uri="{FF2B5EF4-FFF2-40B4-BE49-F238E27FC236}">
                <a16:creationId xmlns:a16="http://schemas.microsoft.com/office/drawing/2014/main" id="{3B068C2A-753B-D792-FFDD-F700BE560754}"/>
              </a:ext>
            </a:extLst>
          </xdr:cNvPr>
          <xdr:cNvSpPr txBox="1"/>
        </xdr:nvSpPr>
        <xdr:spPr>
          <a:xfrm>
            <a:off x="8705851" y="2114549"/>
            <a:ext cx="1333500" cy="447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fld id="{6B7F63E0-FF5E-40AA-8772-5FD069642CC6}" type="TxLink">
              <a:rPr lang="en-US" sz="1100" b="0" i="0" u="none" strike="noStrike" baseline="0">
                <a:solidFill>
                  <a:schemeClr val="accent1">
                    <a:lumMod val="60000"/>
                    <a:lumOff val="40000"/>
                  </a:schemeClr>
                </a:solidFill>
                <a:latin typeface="Calibri"/>
                <a:cs typeface="Calibri"/>
              </a:rPr>
              <a:pPr algn="r"/>
              <a:t>Student Support</a:t>
            </a:fld>
            <a:endParaRPr lang="en-GB" sz="700" b="0" baseline="0">
              <a:solidFill>
                <a:schemeClr val="accent1">
                  <a:lumMod val="60000"/>
                  <a:lumOff val="40000"/>
                </a:schemeClr>
              </a:solidFill>
            </a:endParaRPr>
          </a:p>
        </xdr:txBody>
      </xdr: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4EE1EDC-3EA7-DC73-5E7A-1BFC0EAF65E6}"/>
              </a:ext>
            </a:extLst>
          </xdr:cNvPr>
          <xdr:cNvCxnSpPr/>
        </xdr:nvCxnSpPr>
        <xdr:spPr>
          <a:xfrm flipV="1">
            <a:off x="9605128" y="2425321"/>
            <a:ext cx="0" cy="2476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D3">
        <xdr:nvSpPr>
          <xdr:cNvPr id="7" name="TextBox 6">
            <a:extLst>
              <a:ext uri="{FF2B5EF4-FFF2-40B4-BE49-F238E27FC236}">
                <a16:creationId xmlns:a16="http://schemas.microsoft.com/office/drawing/2014/main" id="{864929DF-A48C-74C0-0A94-ABBD628F43C4}"/>
              </a:ext>
            </a:extLst>
          </xdr:cNvPr>
          <xdr:cNvSpPr txBox="1"/>
        </xdr:nvSpPr>
        <xdr:spPr>
          <a:xfrm>
            <a:off x="9124949" y="2057401"/>
            <a:ext cx="890708" cy="2095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r"/>
            <a:fld id="{66AF543E-0F8B-417C-B1B1-BE196A0A955C}" type="TxLink">
              <a:rPr lang="en-US" sz="1100" b="0" i="0" u="none" strike="noStrike" baseline="0">
                <a:solidFill>
                  <a:schemeClr val="tx1"/>
                </a:solidFill>
                <a:latin typeface="Calibri"/>
                <a:ea typeface="+mn-ea"/>
                <a:cs typeface="Calibri"/>
              </a:rPr>
              <a:pPr marL="0" indent="0" algn="r"/>
              <a:t>£1,234</a:t>
            </a:fld>
            <a:endParaRPr lang="en-GB" sz="1100" b="1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endParaRPr>
          </a:p>
        </xdr:txBody>
      </xdr:sp>
    </xdr:grpSp>
    <xdr:clientData/>
  </xdr:twoCellAnchor>
  <xdr:twoCellAnchor>
    <xdr:from>
      <xdr:col>9</xdr:col>
      <xdr:colOff>438150</xdr:colOff>
      <xdr:row>13</xdr:row>
      <xdr:rowOff>114300</xdr:rowOff>
    </xdr:from>
    <xdr:to>
      <xdr:col>10</xdr:col>
      <xdr:colOff>581025</xdr:colOff>
      <xdr:row>15</xdr:row>
      <xdr:rowOff>38100</xdr:rowOff>
    </xdr:to>
    <xdr:sp macro="" textlink="$D$10">
      <xdr:nvSpPr>
        <xdr:cNvPr id="8" name="TextBox 7">
          <a:extLst>
            <a:ext uri="{FF2B5EF4-FFF2-40B4-BE49-F238E27FC236}">
              <a16:creationId xmlns:a16="http://schemas.microsoft.com/office/drawing/2014/main" id="{A7992559-38CF-4724-B7E9-5B5687B63F7A}"/>
            </a:ext>
          </a:extLst>
        </xdr:cNvPr>
        <xdr:cNvSpPr txBox="1"/>
      </xdr:nvSpPr>
      <xdr:spPr>
        <a:xfrm>
          <a:off x="6901815" y="2466975"/>
          <a:ext cx="75819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6D6FBF51-BB9A-45FC-A228-674638939A48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£9250</a:t>
          </a:fld>
          <a:endParaRPr lang="en-GB" sz="1100" b="1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0.7206</cdr:x>
      <cdr:y>0.28609</cdr:y>
    </cdr:from>
    <cdr:to>
      <cdr:x>0.99511</cdr:x>
      <cdr:y>0.31932</cdr:y>
    </cdr:to>
    <cdr:sp macro="" textlink="'PFT Donut'!$B$4">
      <cdr:nvSpPr>
        <cdr:cNvPr id="19" name="TextBox 3"/>
        <cdr:cNvSpPr txBox="1"/>
      </cdr:nvSpPr>
      <cdr:spPr>
        <a:xfrm xmlns:a="http://schemas.openxmlformats.org/drawingml/2006/main">
          <a:off x="3850547" y="1325718"/>
          <a:ext cx="1466851" cy="153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5EBCD71-A2DB-42BF-964D-6C35A3052F0A}" type="TxLink">
            <a:rPr lang="en-US" sz="1000" b="0" i="0" u="none" strike="noStrike" baseline="0">
              <a:solidFill>
                <a:schemeClr val="accent2"/>
              </a:solidFill>
              <a:latin typeface="Calibri"/>
              <a:ea typeface="Calibri"/>
              <a:cs typeface="Calibri"/>
            </a:rPr>
            <a:pPr algn="r"/>
            <a:t>Running the University</a:t>
          </a:fld>
          <a:endParaRPr lang="en-GB" sz="900" b="0" baseline="0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0.74509</cdr:x>
      <cdr:y>0.32709</cdr:y>
    </cdr:from>
    <cdr:to>
      <cdr:x>0.97938</cdr:x>
      <cdr:y>0.32786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81EB9EC4-12AE-454A-857B-320587EC283D}"/>
            </a:ext>
          </a:extLst>
        </cdr:cNvPr>
        <cdr:cNvCxnSpPr/>
      </cdr:nvCxnSpPr>
      <cdr:spPr>
        <a:xfrm xmlns:a="http://schemas.openxmlformats.org/drawingml/2006/main" flipH="1">
          <a:off x="3981425" y="1515730"/>
          <a:ext cx="1251934" cy="352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0.84561</cdr:x>
      <cdr:y>0.2451</cdr:y>
    </cdr:from>
    <cdr:to>
      <cdr:x>0.99117</cdr:x>
      <cdr:y>0.28587</cdr:y>
    </cdr:to>
    <cdr:sp macro="" textlink="'PFT Donut'!$D$4">
      <cdr:nvSpPr>
        <cdr:cNvPr id="21" name="TextBox 12"/>
        <cdr:cNvSpPr txBox="1"/>
      </cdr:nvSpPr>
      <cdr:spPr>
        <a:xfrm xmlns:a="http://schemas.openxmlformats.org/drawingml/2006/main">
          <a:off x="4518548" y="1135795"/>
          <a:ext cx="777804" cy="188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321A6AC0-CC29-40BB-8F1A-42ED5322B4F3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£663</a:t>
          </a:fld>
          <a:endParaRPr lang="en-GB" sz="11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0.77417</cdr:x>
      <cdr:y>0.47985</cdr:y>
    </cdr:from>
    <cdr:to>
      <cdr:x>0.99342</cdr:x>
      <cdr:y>0.5388</cdr:y>
    </cdr:to>
    <cdr:sp macro="" textlink="'PFT Donut'!$B$5">
      <cdr:nvSpPr>
        <cdr:cNvPr id="23" name="TextBox 3"/>
        <cdr:cNvSpPr txBox="1"/>
      </cdr:nvSpPr>
      <cdr:spPr>
        <a:xfrm xmlns:a="http://schemas.openxmlformats.org/drawingml/2006/main">
          <a:off x="4136811" y="2223574"/>
          <a:ext cx="1171568" cy="27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54877A2-CD16-4146-84A1-9DEE34672DDD}" type="TxLink">
            <a:rPr lang="en-US" sz="1000" b="0" i="0" u="none" strike="noStrike" baseline="0">
              <a:solidFill>
                <a:schemeClr val="accent3"/>
              </a:solidFill>
              <a:latin typeface="Calibri"/>
              <a:ea typeface="Calibri"/>
              <a:cs typeface="Calibri"/>
            </a:rPr>
            <a:pPr algn="r"/>
            <a:t>IT, Library &amp; Academic Services</a:t>
          </a:fld>
          <a:endParaRPr lang="en-GB" sz="900" b="0" baseline="0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0.78788</cdr:x>
      <cdr:y>0.56203</cdr:y>
    </cdr:from>
    <cdr:to>
      <cdr:x>0.97531</cdr:x>
      <cdr:y>0.56218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57029F02-CDB2-4BE0-9D29-EDC4D771F152}"/>
            </a:ext>
          </a:extLst>
        </cdr:cNvPr>
        <cdr:cNvCxnSpPr/>
      </cdr:nvCxnSpPr>
      <cdr:spPr>
        <a:xfrm xmlns:a="http://schemas.openxmlformats.org/drawingml/2006/main" flipV="1">
          <a:off x="4210030" y="2604415"/>
          <a:ext cx="1001590" cy="69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0.86145</cdr:x>
      <cdr:y>0.43891</cdr:y>
    </cdr:from>
    <cdr:to>
      <cdr:x>0.99288</cdr:x>
      <cdr:y>0.47313</cdr:y>
    </cdr:to>
    <cdr:sp macro="" textlink="'PFT Donut'!$D$5">
      <cdr:nvSpPr>
        <cdr:cNvPr id="25" name="TextBox 12"/>
        <cdr:cNvSpPr txBox="1"/>
      </cdr:nvSpPr>
      <cdr:spPr>
        <a:xfrm xmlns:a="http://schemas.openxmlformats.org/drawingml/2006/main">
          <a:off x="4603198" y="2033882"/>
          <a:ext cx="702299" cy="158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0E25B564-97B7-4C58-9731-8DD3BF3CCC95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£1,174</a:t>
          </a:fld>
          <a:endParaRPr lang="en-GB" sz="11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0.69355</cdr:x>
      <cdr:y>0.73558</cdr:y>
    </cdr:from>
    <cdr:to>
      <cdr:x>0.93597</cdr:x>
      <cdr:y>0.78662</cdr:y>
    </cdr:to>
    <cdr:sp macro="" textlink="'PFT Donut'!$B$6">
      <cdr:nvSpPr>
        <cdr:cNvPr id="30" name="TextBox 3"/>
        <cdr:cNvSpPr txBox="1"/>
      </cdr:nvSpPr>
      <cdr:spPr>
        <a:xfrm xmlns:a="http://schemas.openxmlformats.org/drawingml/2006/main">
          <a:off x="3706013" y="3408610"/>
          <a:ext cx="1295378" cy="236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832E480-553D-480E-9205-DDF824085845}" type="TxLink">
            <a:rPr lang="en-US" sz="1000" b="0" i="0" u="none" strike="noStrike" baseline="0">
              <a:solidFill>
                <a:schemeClr val="accent4"/>
              </a:solidFill>
              <a:latin typeface="Calibri"/>
              <a:ea typeface="Calibri"/>
              <a:cs typeface="Calibri"/>
            </a:rPr>
            <a:pPr algn="r"/>
            <a:t>Estate Running Costs</a:t>
          </a:fld>
          <a:endParaRPr lang="en-GB" sz="700" b="0" baseline="0">
            <a:solidFill>
              <a:schemeClr val="accent4"/>
            </a:solidFill>
          </a:endParaRPr>
        </a:p>
      </cdr:txBody>
    </cdr:sp>
  </cdr:relSizeAnchor>
  <cdr:relSizeAnchor xmlns:cdr="http://schemas.openxmlformats.org/drawingml/2006/chartDrawing">
    <cdr:from>
      <cdr:x>0.6631</cdr:x>
      <cdr:y>0.78417</cdr:y>
    </cdr:from>
    <cdr:to>
      <cdr:x>0.92157</cdr:x>
      <cdr:y>0.78417</cdr:y>
    </cdr:to>
    <cdr:cxnSp macro="">
      <cdr:nvCxnSpPr>
        <cdr:cNvPr id="31" name="Straight Connector 30">
          <a:extLst xmlns:a="http://schemas.openxmlformats.org/drawingml/2006/main">
            <a:ext uri="{FF2B5EF4-FFF2-40B4-BE49-F238E27FC236}">
              <a16:creationId xmlns:a16="http://schemas.microsoft.com/office/drawing/2014/main" id="{BC01A216-85F8-4E1B-932A-0C779B991CE1}"/>
            </a:ext>
          </a:extLst>
        </cdr:cNvPr>
        <cdr:cNvCxnSpPr/>
      </cdr:nvCxnSpPr>
      <cdr:spPr>
        <a:xfrm xmlns:a="http://schemas.openxmlformats.org/drawingml/2006/main" flipV="1">
          <a:off x="3543289" y="3633792"/>
          <a:ext cx="1381141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0.79572</cdr:x>
      <cdr:y>0.70008</cdr:y>
    </cdr:from>
    <cdr:to>
      <cdr:x>0.92977</cdr:x>
      <cdr:y>0.7453</cdr:y>
    </cdr:to>
    <cdr:sp macro="" textlink="'PFT Donut'!$D$6">
      <cdr:nvSpPr>
        <cdr:cNvPr id="32" name="TextBox 12"/>
        <cdr:cNvSpPr txBox="1"/>
      </cdr:nvSpPr>
      <cdr:spPr>
        <a:xfrm xmlns:a="http://schemas.openxmlformats.org/drawingml/2006/main">
          <a:off x="4251967" y="3244115"/>
          <a:ext cx="716300" cy="209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4E59267E-DD50-4F09-8956-CC68C7ECF3B4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£866</a:t>
          </a:fld>
          <a:endParaRPr lang="en-GB" sz="11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0.51927</cdr:x>
      <cdr:y>0.90207</cdr:y>
    </cdr:from>
    <cdr:to>
      <cdr:x>0.7035</cdr:x>
      <cdr:y>0.96613</cdr:y>
    </cdr:to>
    <cdr:sp macro="" textlink="'PFT Donut'!$B$7">
      <cdr:nvSpPr>
        <cdr:cNvPr id="35" name="TextBox 3"/>
        <cdr:cNvSpPr txBox="1"/>
      </cdr:nvSpPr>
      <cdr:spPr>
        <a:xfrm xmlns:a="http://schemas.openxmlformats.org/drawingml/2006/main">
          <a:off x="2774713" y="4180131"/>
          <a:ext cx="984438" cy="296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1828A78-4C6A-43A4-8CDA-59CAD8639520}" type="TxLink">
            <a:rPr lang="en-US" sz="1000" b="0" i="0" u="none" strike="noStrike" baseline="0">
              <a:solidFill>
                <a:schemeClr val="accent5"/>
              </a:solidFill>
              <a:latin typeface="Calibri"/>
              <a:ea typeface="Calibri"/>
              <a:cs typeface="Calibri"/>
            </a:rPr>
            <a:pPr algn="r"/>
            <a:t>Scholarships &amp; Bursaries</a:t>
          </a:fld>
          <a:endParaRPr lang="en-GB" sz="500" b="0" baseline="0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0.54644</cdr:x>
      <cdr:y>0.82959</cdr:y>
    </cdr:from>
    <cdr:to>
      <cdr:x>0.56863</cdr:x>
      <cdr:y>0.88284</cdr:y>
    </cdr:to>
    <cdr:cxnSp macro="">
      <cdr:nvCxnSpPr>
        <cdr:cNvPr id="36" name="Straight Connector 35">
          <a:extLst xmlns:a="http://schemas.openxmlformats.org/drawingml/2006/main">
            <a:ext uri="{FF2B5EF4-FFF2-40B4-BE49-F238E27FC236}">
              <a16:creationId xmlns:a16="http://schemas.microsoft.com/office/drawing/2014/main" id="{2FF240E0-CF58-4F50-871F-4FE3D5812D9F}"/>
            </a:ext>
          </a:extLst>
        </cdr:cNvPr>
        <cdr:cNvCxnSpPr/>
      </cdr:nvCxnSpPr>
      <cdr:spPr>
        <a:xfrm xmlns:a="http://schemas.openxmlformats.org/drawingml/2006/main">
          <a:off x="2919916" y="3844249"/>
          <a:ext cx="118560" cy="2467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0.56234</cdr:x>
      <cdr:y>0.86068</cdr:y>
    </cdr:from>
    <cdr:to>
      <cdr:x>0.69218</cdr:x>
      <cdr:y>0.91001</cdr:y>
    </cdr:to>
    <cdr:sp macro="" textlink="'PFT Donut'!$D$7">
      <cdr:nvSpPr>
        <cdr:cNvPr id="37" name="TextBox 12"/>
        <cdr:cNvSpPr txBox="1"/>
      </cdr:nvSpPr>
      <cdr:spPr>
        <a:xfrm xmlns:a="http://schemas.openxmlformats.org/drawingml/2006/main">
          <a:off x="3004875" y="3988305"/>
          <a:ext cx="693803" cy="228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DFEFAA17-2451-40DC-A447-27BEEF3E983C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£724</a:t>
          </a:fld>
          <a:endParaRPr lang="en-GB" sz="10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</cdr:x>
      <cdr:y>0.46501</cdr:y>
    </cdr:from>
    <cdr:to>
      <cdr:x>0.21338</cdr:x>
      <cdr:y>0.53521</cdr:y>
    </cdr:to>
    <cdr:sp macro="" textlink="'PFT Donut'!$B$8">
      <cdr:nvSpPr>
        <cdr:cNvPr id="41" name="TextBox 3"/>
        <cdr:cNvSpPr txBox="1"/>
      </cdr:nvSpPr>
      <cdr:spPr>
        <a:xfrm xmlns:a="http://schemas.openxmlformats.org/drawingml/2006/main">
          <a:off x="0" y="2154814"/>
          <a:ext cx="1140201" cy="325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675D222-F65E-48C4-84D1-8501F3B7C2D7}" type="TxLink">
            <a:rPr lang="en-US" sz="1000" b="0" i="0" u="none" strike="noStrike" baseline="0">
              <a:solidFill>
                <a:schemeClr val="accent6"/>
              </a:solidFill>
              <a:latin typeface="Calibri"/>
              <a:ea typeface="Calibri"/>
              <a:cs typeface="Calibri"/>
            </a:rPr>
            <a:pPr algn="r"/>
            <a:t>Academic Departments</a:t>
          </a:fld>
          <a:endParaRPr lang="en-GB" sz="500" b="0" baseline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0.05169</cdr:x>
      <cdr:y>0.5519</cdr:y>
    </cdr:from>
    <cdr:to>
      <cdr:x>0.2139</cdr:x>
      <cdr:y>0.5519</cdr:y>
    </cdr:to>
    <cdr:cxnSp macro="">
      <cdr:nvCxnSpPr>
        <cdr:cNvPr id="42" name="Straight Connector 41">
          <a:extLst xmlns:a="http://schemas.openxmlformats.org/drawingml/2006/main">
            <a:ext uri="{FF2B5EF4-FFF2-40B4-BE49-F238E27FC236}">
              <a16:creationId xmlns:a16="http://schemas.microsoft.com/office/drawing/2014/main" id="{EB574018-1D13-4AED-B4D1-AC310743EF14}"/>
            </a:ext>
          </a:extLst>
        </cdr:cNvPr>
        <cdr:cNvCxnSpPr/>
      </cdr:nvCxnSpPr>
      <cdr:spPr>
        <a:xfrm xmlns:a="http://schemas.openxmlformats.org/drawingml/2006/main" flipH="1" flipV="1">
          <a:off x="276207" y="2557457"/>
          <a:ext cx="866794" cy="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0.07408</cdr:x>
      <cdr:y>0.42446</cdr:y>
    </cdr:from>
    <cdr:to>
      <cdr:x>0.20856</cdr:x>
      <cdr:y>0.4779</cdr:y>
    </cdr:to>
    <cdr:sp macro="" textlink="'PFT Donut'!$D$8">
      <cdr:nvSpPr>
        <cdr:cNvPr id="43" name="TextBox 12"/>
        <cdr:cNvSpPr txBox="1"/>
      </cdr:nvSpPr>
      <cdr:spPr>
        <a:xfrm xmlns:a="http://schemas.openxmlformats.org/drawingml/2006/main">
          <a:off x="395838" y="1966915"/>
          <a:ext cx="718587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CE7A6EF8-CE69-4EC9-B929-42413D4C9D14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£4,589</a:t>
          </a:fld>
          <a:endParaRPr lang="en-GB" sz="10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0.07646</cdr:x>
      <cdr:y>0.28846</cdr:y>
    </cdr:from>
    <cdr:to>
      <cdr:x>0.19964</cdr:x>
      <cdr:y>0.32579</cdr:y>
    </cdr:to>
    <cdr:sp macro="" textlink="'PFT Donut'!$D$9">
      <cdr:nvSpPr>
        <cdr:cNvPr id="33" name="TextBox 12"/>
        <cdr:cNvSpPr txBox="1"/>
      </cdr:nvSpPr>
      <cdr:spPr>
        <a:xfrm xmlns:a="http://schemas.openxmlformats.org/drawingml/2006/main">
          <a:off x="408579" y="1336676"/>
          <a:ext cx="658216" cy="173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509CC8DA-CF1E-4A6D-844A-994CF64F3B0F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 </a:t>
          </a:fld>
          <a:endParaRPr lang="en-GB" sz="10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0.1246</cdr:x>
      <cdr:y>0.08906</cdr:y>
    </cdr:from>
    <cdr:to>
      <cdr:x>0.26382</cdr:x>
      <cdr:y>0.13463</cdr:y>
    </cdr:to>
    <cdr:sp macro="" textlink="'PFT Donut'!#REF!">
      <cdr:nvSpPr>
        <cdr:cNvPr id="44" name="TextBox 12"/>
        <cdr:cNvSpPr txBox="1"/>
      </cdr:nvSpPr>
      <cdr:spPr>
        <a:xfrm xmlns:a="http://schemas.openxmlformats.org/drawingml/2006/main">
          <a:off x="665779" y="412710"/>
          <a:ext cx="743926" cy="21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00AE0940-6AB5-4D90-B832-F4089F0B3556}" type="TxLink">
            <a:rPr lang="en-US" sz="11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 </a:t>
          </a:fld>
          <a:endParaRPr lang="en-GB" sz="10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0.47991</cdr:x>
      <cdr:y>0.0418</cdr:y>
    </cdr:from>
    <cdr:to>
      <cdr:x>0.63102</cdr:x>
      <cdr:y>0.09764</cdr:y>
    </cdr:to>
    <cdr:sp macro="" textlink="'PFT Donut'!$D$11">
      <cdr:nvSpPr>
        <cdr:cNvPr id="47" name="TextBox 12"/>
        <cdr:cNvSpPr txBox="1"/>
      </cdr:nvSpPr>
      <cdr:spPr>
        <a:xfrm xmlns:a="http://schemas.openxmlformats.org/drawingml/2006/main">
          <a:off x="2564413" y="193684"/>
          <a:ext cx="807460" cy="258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r"/>
          <a:fld id="{A51A2897-9429-4C5A-BFBB-4923C7DCC345}" type="TxLink">
            <a:rPr lang="en-US" sz="1100" b="0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 </a:t>
          </a:fld>
          <a:endParaRPr lang="en-GB" sz="1000" b="1" i="0" u="none" strike="noStrike" baseline="0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\Year%20End\Year%20End%2031%20July%202021\2020-21%20ANNUAL%20ACCOUNTABILITY\Successfully%20Submitted%20Files\AFR21_Workbook_10006842_4_08MAR2022_083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nnual%20financial%20return\10001478%20City,%20University%20of%20London\Interim%20financial%20data%20collection%202020\Signed%20off%2029%20October%202020%201534\DashboardInterim2020_10001478_2_29OCT2020_14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J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nnual%20financial%20return\10001478%20City,%20University%20of%20London\Annual%20financial%20return%202019\FinancialReturn2019_FVS_10001478_06FEB2020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Agresso_transparency\FULL%20ECONOMIC%20COSTING\TRAC%2023-24\23-24%20FINANCIAL%20INFO%20FOR%20STUDENTS\2023-24%20Fin%20Info%20for%20Students%20&amp;%20Tuition%20Fee%20Chart%20v5%20excl%20Pension%20Adj.xlsx" TargetMode="External"/><Relationship Id="rId1" Type="http://schemas.openxmlformats.org/officeDocument/2006/relationships/externalLinkPath" Target="file:///U:\Agresso_transparency\FULL%20ECONOMIC%20COSTING\TRAC%2023-24\23-24%20FINANCIAL%20INFO%20FOR%20STUDENTS\2023-24%20Fin%20Info%20for%20Students%20&amp;%20Tuition%20Fee%20Chart%20v5%20excl%20Pension%20Ad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ags"/>
      <sheetName val="Validation errors"/>
      <sheetName val="Information"/>
      <sheetName val="1 Inc and Exp"/>
      <sheetName val="1 Valid"/>
      <sheetName val="2 Financial position"/>
      <sheetName val="2 Valid"/>
      <sheetName val="3 Cash flow"/>
      <sheetName val="3 Valid"/>
      <sheetName val="4 Income"/>
      <sheetName val="4 Valid"/>
      <sheetName val="5 Research"/>
      <sheetName val="5 Valid"/>
      <sheetName val="6 Fees"/>
      <sheetName val="6 Valid"/>
      <sheetName val="7 FTEs"/>
      <sheetName val="7 Valid"/>
      <sheetName val="8 Cost centre"/>
      <sheetName val="8 Valid"/>
      <sheetName val="9 Staff"/>
      <sheetName val="9 Valid"/>
      <sheetName val="10 Severance"/>
      <sheetName val="10 Valid"/>
      <sheetName val="11 Remuneration"/>
      <sheetName val="11 Valid"/>
      <sheetName val="12 Capital"/>
      <sheetName val="12 Valid"/>
      <sheetName val="13 Commitments"/>
      <sheetName val="13 Valid"/>
      <sheetName val="14 Access &amp; Participation"/>
      <sheetName val="14 Valid"/>
    </sheetNames>
    <sheetDataSet>
      <sheetData sheetId="0">
        <row r="8">
          <cell r="A8">
            <v>10006842</v>
          </cell>
          <cell r="L8" t="str">
            <v>4</v>
          </cell>
        </row>
        <row r="12">
          <cell r="A12" t="str">
            <v>The University of Liverpool</v>
          </cell>
        </row>
        <row r="16">
          <cell r="A16" t="str">
            <v>Provider name (UKPRN: XXXXXXXX)</v>
          </cell>
        </row>
        <row r="20">
          <cell r="A20" t="str">
            <v>Approved (fee cap)</v>
          </cell>
        </row>
        <row r="24">
          <cell r="A24" t="str">
            <v>YES</v>
          </cell>
        </row>
        <row r="28">
          <cell r="A28" t="str">
            <v>YES</v>
          </cell>
        </row>
        <row r="32">
          <cell r="A32" t="str">
            <v>HEI</v>
          </cell>
        </row>
        <row r="36">
          <cell r="A36">
            <v>44408</v>
          </cell>
        </row>
        <row r="38">
          <cell r="A38" t="str">
            <v>Saturday 31 July 2021</v>
          </cell>
        </row>
        <row r="62">
          <cell r="A62" t="str">
            <v>Tuesday 8 March 2022 08:36</v>
          </cell>
        </row>
        <row r="66">
          <cell r="A66">
            <v>4</v>
          </cell>
        </row>
        <row r="72">
          <cell r="A72" t="str">
            <v>Year 0</v>
          </cell>
          <cell r="B72" t="str">
            <v>Year 1</v>
          </cell>
          <cell r="C72" t="str">
            <v>Year 2</v>
          </cell>
          <cell r="D72" t="str">
            <v>Year 3</v>
          </cell>
          <cell r="E72" t="str">
            <v>Year 4</v>
          </cell>
          <cell r="F72" t="str">
            <v>Year 5</v>
          </cell>
          <cell r="G72" t="str">
            <v>Year 6</v>
          </cell>
          <cell r="H72" t="str">
            <v>Year 7</v>
          </cell>
        </row>
        <row r="78">
          <cell r="A78">
            <v>1</v>
          </cell>
          <cell r="B78">
            <v>1</v>
          </cell>
          <cell r="C78">
            <v>1</v>
          </cell>
          <cell r="D78">
            <v>1</v>
          </cell>
          <cell r="E78">
            <v>1</v>
          </cell>
          <cell r="F78">
            <v>1</v>
          </cell>
          <cell r="G78">
            <v>1</v>
          </cell>
        </row>
        <row r="84">
          <cell r="A84">
            <v>1</v>
          </cell>
          <cell r="B84">
            <v>1</v>
          </cell>
          <cell r="C84">
            <v>1</v>
          </cell>
          <cell r="D84">
            <v>1</v>
          </cell>
          <cell r="E84">
            <v>1</v>
          </cell>
          <cell r="F84">
            <v>1</v>
          </cell>
          <cell r="G84">
            <v>1</v>
          </cell>
        </row>
        <row r="90">
          <cell r="A90">
            <v>30670</v>
          </cell>
          <cell r="B90">
            <v>30261</v>
          </cell>
        </row>
        <row r="91">
          <cell r="A91" t="str">
            <v>£X</v>
          </cell>
          <cell r="B91" t="str">
            <v>£X</v>
          </cell>
        </row>
        <row r="95">
          <cell r="A95">
            <v>32632</v>
          </cell>
          <cell r="B95">
            <v>33317</v>
          </cell>
        </row>
        <row r="96">
          <cell r="A96" t="str">
            <v>£X</v>
          </cell>
          <cell r="B96" t="str">
            <v>£X</v>
          </cell>
        </row>
        <row r="100">
          <cell r="A100">
            <v>4382</v>
          </cell>
          <cell r="B100">
            <v>4741</v>
          </cell>
        </row>
      </sheetData>
      <sheetData sheetId="1"/>
      <sheetData sheetId="2"/>
      <sheetData sheetId="3"/>
      <sheetData sheetId="4">
        <row r="65">
          <cell r="C65" t="str">
            <v>Yes</v>
          </cell>
        </row>
        <row r="66">
          <cell r="C66" t="str">
            <v>No</v>
          </cell>
        </row>
      </sheetData>
      <sheetData sheetId="5"/>
      <sheetData sheetId="6"/>
      <sheetData sheetId="7"/>
      <sheetData sheetId="8"/>
      <sheetData sheetId="9">
        <row r="12">
          <cell r="Y12" t="str">
            <v>No</v>
          </cell>
        </row>
      </sheetData>
      <sheetData sheetId="10"/>
      <sheetData sheetId="11"/>
      <sheetData sheetId="12"/>
      <sheetData sheetId="13"/>
      <sheetData sheetId="14">
        <row r="4">
          <cell r="N4">
            <v>3</v>
          </cell>
        </row>
      </sheetData>
      <sheetData sheetId="15"/>
      <sheetData sheetId="16">
        <row r="4">
          <cell r="Y4">
            <v>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ags"/>
      <sheetName val="Validation errors"/>
      <sheetName val="Information"/>
      <sheetName val="Assessment record"/>
      <sheetName val="Triage"/>
      <sheetName val="Calculations &amp; explanation"/>
      <sheetName val="Dashboard"/>
      <sheetName val="FVS Assessment"/>
      <sheetName val="FVS Graphs"/>
      <sheetName val="Inc and Exp"/>
      <sheetName val="1 Valid"/>
      <sheetName val="Financial position"/>
      <sheetName val="2 Valid"/>
      <sheetName val="Cash flow"/>
      <sheetName val="3 Valid"/>
      <sheetName val="Commitments"/>
      <sheetName val="13 Valid"/>
    </sheetNames>
    <sheetDataSet>
      <sheetData sheetId="0">
        <row r="8">
          <cell r="A8">
            <v>10001478</v>
          </cell>
        </row>
        <row r="36">
          <cell r="A36" t="str">
            <v>Noon on Friday 30 October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P20">
            <v>183716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ags"/>
      <sheetName val="Validation errors"/>
      <sheetName val="Information"/>
      <sheetName val="FVS Assessment"/>
      <sheetName val="FVS Graphs"/>
      <sheetName val="1 Inc and Exp"/>
      <sheetName val="Sheet1"/>
      <sheetName val="1 Valid"/>
      <sheetName val="2 Balance"/>
      <sheetName val="2 Valid"/>
      <sheetName val="3 Cash flow"/>
      <sheetName val="3 Valid"/>
      <sheetName val="4 Income"/>
      <sheetName val="4 Valid"/>
      <sheetName val="5 Research"/>
      <sheetName val="5 Valid"/>
      <sheetName val="6 Fees"/>
      <sheetName val="6 Valid"/>
      <sheetName val="7 FTEs"/>
      <sheetName val="7 Valid"/>
      <sheetName val="8 Cost centre"/>
      <sheetName val="8 Valid"/>
      <sheetName val="9 Staff"/>
      <sheetName val="9 Valid"/>
      <sheetName val="10 Severance"/>
      <sheetName val="10 Valid"/>
      <sheetName val="11 Remuneration"/>
      <sheetName val="11 Valid"/>
      <sheetName val="12 Capital"/>
      <sheetName val="12 Valid"/>
      <sheetName val="13 Commitments"/>
      <sheetName val="13 Valid"/>
      <sheetName val="Assumptions"/>
    </sheetNames>
    <sheetDataSet>
      <sheetData sheetId="0">
        <row r="8">
          <cell r="A8">
            <v>10001478</v>
          </cell>
        </row>
        <row r="44">
          <cell r="A44" t="str">
            <v>Monday 02 December 2019</v>
          </cell>
        </row>
      </sheetData>
      <sheetData sheetId="1"/>
      <sheetData sheetId="2"/>
      <sheetData sheetId="3">
        <row r="9">
          <cell r="B9">
            <v>10.324372500000001</v>
          </cell>
        </row>
      </sheetData>
      <sheetData sheetId="4"/>
      <sheetData sheetId="5">
        <row r="21">
          <cell r="Y21">
            <v>821</v>
          </cell>
        </row>
        <row r="22">
          <cell r="Y22">
            <v>76545</v>
          </cell>
        </row>
        <row r="23">
          <cell r="Y23">
            <v>15872</v>
          </cell>
        </row>
        <row r="24">
          <cell r="Y24">
            <v>2579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2">
          <cell r="R12" t="str">
            <v>No</v>
          </cell>
        </row>
        <row r="23">
          <cell r="S23">
            <v>7143</v>
          </cell>
        </row>
        <row r="24">
          <cell r="S24">
            <v>4166</v>
          </cell>
        </row>
        <row r="25">
          <cell r="S25">
            <v>407</v>
          </cell>
        </row>
        <row r="33">
          <cell r="Q33">
            <v>3544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55">
          <cell r="T55">
            <v>72871</v>
          </cell>
          <cell r="U55">
            <v>20389</v>
          </cell>
          <cell r="V55">
            <v>17074</v>
          </cell>
          <cell r="W55">
            <v>0</v>
          </cell>
        </row>
      </sheetData>
      <sheetData sheetId="21"/>
      <sheetData sheetId="22">
        <row r="21">
          <cell r="Q21">
            <v>134281</v>
          </cell>
        </row>
        <row r="26">
          <cell r="Q26">
            <v>2027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Income"/>
      <sheetName val="Total Expenditure"/>
      <sheetName val="PFT Donut"/>
      <sheetName val="PFT Costs"/>
      <sheetName val="Bursaries"/>
      <sheetName val="OOE data"/>
      <sheetName val="Note 10"/>
      <sheetName val="Income"/>
      <sheetName val="AFR Exp"/>
    </sheetNames>
    <sheetDataSet>
      <sheetData sheetId="0">
        <row r="4">
          <cell r="B4" t="str">
            <v>Student Fees &amp; Education Contracts</v>
          </cell>
        </row>
      </sheetData>
      <sheetData sheetId="1">
        <row r="4">
          <cell r="B4" t="str">
            <v>Academic Departments</v>
          </cell>
        </row>
      </sheetData>
      <sheetData sheetId="2">
        <row r="3">
          <cell r="B3" t="str">
            <v>Student Support</v>
          </cell>
        </row>
      </sheetData>
      <sheetData sheetId="3">
        <row r="7">
          <cell r="AC7">
            <v>3922.8197981052631</v>
          </cell>
        </row>
        <row r="8">
          <cell r="AC8">
            <v>665.93537786710772</v>
          </cell>
        </row>
        <row r="9">
          <cell r="AC9">
            <v>865.86449774030098</v>
          </cell>
        </row>
        <row r="10">
          <cell r="AC10">
            <v>663.04613160615236</v>
          </cell>
        </row>
        <row r="11">
          <cell r="AC11">
            <v>724.10008139310776</v>
          </cell>
        </row>
        <row r="12">
          <cell r="AC12">
            <v>1234.3555874758574</v>
          </cell>
        </row>
        <row r="13">
          <cell r="AC13">
            <v>375.86933132178444</v>
          </cell>
        </row>
        <row r="14">
          <cell r="AC14">
            <v>798.00919449042635</v>
          </cell>
        </row>
      </sheetData>
      <sheetData sheetId="4">
        <row r="77">
          <cell r="L77">
            <v>42.9</v>
          </cell>
        </row>
        <row r="78">
          <cell r="L78">
            <v>0.9</v>
          </cell>
        </row>
        <row r="82">
          <cell r="L82">
            <v>20</v>
          </cell>
        </row>
        <row r="83">
          <cell r="L83">
            <v>21.3</v>
          </cell>
        </row>
        <row r="84">
          <cell r="L84">
            <v>0</v>
          </cell>
        </row>
        <row r="85">
          <cell r="L85">
            <v>1.6</v>
          </cell>
        </row>
        <row r="86">
          <cell r="L86">
            <v>0</v>
          </cell>
        </row>
        <row r="87">
          <cell r="L87">
            <v>0.1</v>
          </cell>
        </row>
        <row r="88">
          <cell r="L88">
            <v>0.8</v>
          </cell>
        </row>
      </sheetData>
      <sheetData sheetId="5"/>
      <sheetData sheetId="6">
        <row r="5">
          <cell r="T5">
            <v>324.2</v>
          </cell>
        </row>
        <row r="6">
          <cell r="T6">
            <v>3.2</v>
          </cell>
        </row>
        <row r="7">
          <cell r="T7">
            <v>17.3</v>
          </cell>
        </row>
        <row r="8">
          <cell r="T8">
            <v>40.200000000000003</v>
          </cell>
        </row>
        <row r="9">
          <cell r="T9">
            <v>92.5</v>
          </cell>
        </row>
        <row r="10">
          <cell r="T10">
            <v>97</v>
          </cell>
        </row>
        <row r="11">
          <cell r="T11">
            <v>21.7</v>
          </cell>
        </row>
        <row r="12">
          <cell r="T12">
            <v>6.4</v>
          </cell>
        </row>
        <row r="13">
          <cell r="T13">
            <v>29.7</v>
          </cell>
        </row>
        <row r="14">
          <cell r="T14">
            <v>80.900000000000006</v>
          </cell>
        </row>
        <row r="15">
          <cell r="T15">
            <v>2.9</v>
          </cell>
        </row>
        <row r="16">
          <cell r="T16">
            <v>-194.8</v>
          </cell>
        </row>
        <row r="20">
          <cell r="T20">
            <v>713.1</v>
          </cell>
        </row>
      </sheetData>
      <sheetData sheetId="7">
        <row r="2">
          <cell r="B2">
            <v>38.200000000000003</v>
          </cell>
        </row>
        <row r="5">
          <cell r="B5">
            <v>55.2</v>
          </cell>
        </row>
        <row r="12">
          <cell r="B12">
            <v>94.7</v>
          </cell>
        </row>
        <row r="14">
          <cell r="B14">
            <v>367.1</v>
          </cell>
        </row>
        <row r="15">
          <cell r="B15">
            <v>123.3</v>
          </cell>
        </row>
        <row r="16">
          <cell r="B16">
            <v>29.8</v>
          </cell>
        </row>
        <row r="22">
          <cell r="B22">
            <v>708.29999999999984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70AD47"/>
      </a:accent5>
      <a:accent6>
        <a:srgbClr val="4472C4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64CA3-A201-4F7C-82AB-08AC6BE48117}">
  <sheetPr>
    <pageSetUpPr fitToPage="1"/>
  </sheetPr>
  <dimension ref="A1:D16"/>
  <sheetViews>
    <sheetView workbookViewId="0"/>
  </sheetViews>
  <sheetFormatPr defaultRowHeight="15" x14ac:dyDescent="0.25"/>
  <cols>
    <col min="1" max="1" width="3.85546875" customWidth="1"/>
    <col min="2" max="2" width="33" bestFit="1" customWidth="1"/>
    <col min="5" max="5" width="4.42578125" customWidth="1"/>
  </cols>
  <sheetData>
    <row r="1" spans="1:4" x14ac:dyDescent="0.25">
      <c r="A1" s="1" t="s">
        <v>13</v>
      </c>
    </row>
    <row r="3" spans="1:4" x14ac:dyDescent="0.25">
      <c r="A3" s="2"/>
    </row>
    <row r="4" spans="1:4" x14ac:dyDescent="0.25">
      <c r="B4" t="s">
        <v>14</v>
      </c>
      <c r="C4" s="12">
        <f>[5]Income!B14</f>
        <v>367.1</v>
      </c>
      <c r="D4" t="str">
        <f t="shared" ref="D4:D11" si="0">CONCATENATE("£",C4,"m")</f>
        <v>£367.1m</v>
      </c>
    </row>
    <row r="5" spans="1:4" x14ac:dyDescent="0.25">
      <c r="B5" t="s">
        <v>15</v>
      </c>
      <c r="C5" s="12">
        <f>[5]Income!B2</f>
        <v>38.200000000000003</v>
      </c>
      <c r="D5" t="str">
        <f t="shared" si="0"/>
        <v>£38.2m</v>
      </c>
    </row>
    <row r="6" spans="1:4" x14ac:dyDescent="0.25">
      <c r="B6" t="s">
        <v>16</v>
      </c>
      <c r="C6" s="12">
        <f>[5]Income!B15</f>
        <v>123.3</v>
      </c>
      <c r="D6" t="str">
        <f t="shared" si="0"/>
        <v>£123.3m</v>
      </c>
    </row>
    <row r="7" spans="1:4" x14ac:dyDescent="0.25">
      <c r="B7" t="s">
        <v>17</v>
      </c>
      <c r="C7" s="12">
        <f>[5]Income!B5</f>
        <v>55.2</v>
      </c>
      <c r="D7" t="str">
        <f t="shared" si="0"/>
        <v>£55.2m</v>
      </c>
    </row>
    <row r="8" spans="1:4" x14ac:dyDescent="0.25">
      <c r="B8" t="s">
        <v>10</v>
      </c>
      <c r="C8" s="12">
        <f>[5]Income!B16</f>
        <v>29.8</v>
      </c>
      <c r="D8" t="str">
        <f t="shared" si="0"/>
        <v>£29.8m</v>
      </c>
    </row>
    <row r="9" spans="1:4" x14ac:dyDescent="0.25">
      <c r="B9" t="s">
        <v>18</v>
      </c>
      <c r="C9" s="12">
        <f>[5]Income!B12</f>
        <v>94.7</v>
      </c>
      <c r="D9" t="str">
        <f t="shared" si="0"/>
        <v>£94.7m</v>
      </c>
    </row>
    <row r="10" spans="1:4" x14ac:dyDescent="0.25">
      <c r="C10" s="12"/>
    </row>
    <row r="11" spans="1:4" x14ac:dyDescent="0.25">
      <c r="C11" s="12">
        <f>SUM(C4:C10)</f>
        <v>708.30000000000007</v>
      </c>
      <c r="D11" t="str">
        <f t="shared" si="0"/>
        <v>£708.3m</v>
      </c>
    </row>
    <row r="13" spans="1:4" ht="15.75" thickBot="1" x14ac:dyDescent="0.3">
      <c r="B13" t="s">
        <v>19</v>
      </c>
      <c r="C13" s="13">
        <f>[5]Income!B22</f>
        <v>708.29999999999984</v>
      </c>
    </row>
    <row r="14" spans="1:4" ht="15.75" thickTop="1" x14ac:dyDescent="0.25"/>
    <row r="16" spans="1:4" x14ac:dyDescent="0.25">
      <c r="C16" s="3"/>
    </row>
  </sheetData>
  <pageMargins left="0.7" right="0.7" top="0.75" bottom="0.75" header="0.3" footer="0.3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010D-7B87-40B5-83C2-162BB0304054}">
  <sheetPr>
    <pageSetUpPr fitToPage="1"/>
  </sheetPr>
  <dimension ref="A1:U37"/>
  <sheetViews>
    <sheetView tabSelected="1" workbookViewId="0"/>
  </sheetViews>
  <sheetFormatPr defaultRowHeight="15" x14ac:dyDescent="0.25"/>
  <cols>
    <col min="1" max="1" width="3.5703125" customWidth="1"/>
    <col min="2" max="2" width="33" bestFit="1" customWidth="1"/>
    <col min="4" max="4" width="13.140625" customWidth="1"/>
    <col min="5" max="5" width="3.42578125" customWidth="1"/>
    <col min="14" max="14" width="10.85546875" customWidth="1"/>
    <col min="17" max="17" width="10.140625" customWidth="1"/>
    <col min="20" max="20" width="10.85546875" customWidth="1"/>
    <col min="21" max="21" width="9.5703125" customWidth="1"/>
  </cols>
  <sheetData>
    <row r="1" spans="1:21" x14ac:dyDescent="0.25">
      <c r="A1" s="1" t="s">
        <v>7</v>
      </c>
    </row>
    <row r="2" spans="1:21" x14ac:dyDescent="0.25">
      <c r="A2" s="1"/>
    </row>
    <row r="3" spans="1:21" x14ac:dyDescent="0.25">
      <c r="A3" s="2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1" x14ac:dyDescent="0.25">
      <c r="B4" t="s">
        <v>6</v>
      </c>
      <c r="C4" s="7">
        <f>'[5]Note 10'!T5-[5]Bursaries!L82</f>
        <v>304.2</v>
      </c>
      <c r="D4" t="str">
        <f t="shared" ref="D4:D14" si="0">CONCATENATE("£",C4,"m")</f>
        <v>£304.2m</v>
      </c>
      <c r="E4" s="6"/>
      <c r="F4" s="6"/>
      <c r="G4" s="6"/>
      <c r="H4" s="6"/>
      <c r="I4" s="6"/>
      <c r="J4" s="6"/>
      <c r="K4" s="6"/>
      <c r="L4" s="6"/>
      <c r="M4" s="6"/>
      <c r="N4" s="6"/>
    </row>
    <row r="5" spans="1:21" x14ac:dyDescent="0.25">
      <c r="B5" t="s">
        <v>3</v>
      </c>
      <c r="C5" s="7">
        <f>'[5]Note 10'!T14-[5]Bursaries!L88</f>
        <v>80.100000000000009</v>
      </c>
      <c r="D5" t="str">
        <f t="shared" si="0"/>
        <v>£80.1m</v>
      </c>
      <c r="E5" s="6"/>
      <c r="F5" s="6"/>
      <c r="G5" s="6"/>
      <c r="H5" s="6"/>
      <c r="I5" s="6"/>
      <c r="J5" s="6"/>
      <c r="K5" s="6"/>
      <c r="L5" s="6"/>
      <c r="M5" s="6"/>
      <c r="N5" s="6"/>
      <c r="Q5" s="2"/>
      <c r="R5" s="2"/>
      <c r="S5" s="2"/>
      <c r="T5" s="2"/>
      <c r="U5" s="2"/>
    </row>
    <row r="6" spans="1:21" x14ac:dyDescent="0.25">
      <c r="B6" t="s">
        <v>1</v>
      </c>
      <c r="C6" s="7">
        <f>'[5]Note 10'!T13-[5]Bursaries!L87+[5]Bursaries!L78</f>
        <v>30.499999999999996</v>
      </c>
      <c r="D6" t="str">
        <f t="shared" si="0"/>
        <v>£30.5m</v>
      </c>
      <c r="E6" s="6"/>
      <c r="F6" s="6"/>
      <c r="G6" s="6"/>
      <c r="H6" s="6"/>
      <c r="I6" s="6"/>
      <c r="J6" s="6"/>
      <c r="K6" s="6"/>
      <c r="L6" s="6"/>
      <c r="M6" s="6"/>
      <c r="N6" s="6"/>
      <c r="R6" s="7"/>
      <c r="S6" s="7"/>
      <c r="T6" s="7"/>
      <c r="U6" s="7"/>
    </row>
    <row r="7" spans="1:21" x14ac:dyDescent="0.25">
      <c r="B7" t="s">
        <v>5</v>
      </c>
      <c r="C7" s="7">
        <f>[5]Bursaries!L77</f>
        <v>42.9</v>
      </c>
      <c r="D7" t="str">
        <f t="shared" si="0"/>
        <v>£42.9m</v>
      </c>
      <c r="E7" s="6"/>
      <c r="F7" s="6"/>
      <c r="G7" s="6"/>
      <c r="H7" s="6"/>
      <c r="I7" s="6"/>
      <c r="J7" s="6"/>
      <c r="K7" s="6"/>
      <c r="L7" s="6"/>
      <c r="M7" s="6"/>
      <c r="N7" s="6"/>
      <c r="R7" s="7"/>
      <c r="S7" s="7"/>
      <c r="T7" s="7"/>
      <c r="U7" s="7"/>
    </row>
    <row r="8" spans="1:21" x14ac:dyDescent="0.25">
      <c r="B8" t="s">
        <v>8</v>
      </c>
      <c r="C8" s="7">
        <f>'[5]Note 10'!T9-[5]Bursaries!L84</f>
        <v>92.5</v>
      </c>
      <c r="D8" t="str">
        <f t="shared" si="0"/>
        <v>£92.5m</v>
      </c>
      <c r="E8" s="6"/>
      <c r="F8" s="6"/>
      <c r="G8" s="6"/>
      <c r="H8" s="6"/>
      <c r="I8" s="6"/>
      <c r="J8" s="6"/>
      <c r="K8" s="6"/>
      <c r="L8" s="6"/>
      <c r="M8" s="6"/>
      <c r="N8" s="6"/>
      <c r="R8" s="7"/>
      <c r="S8" s="7"/>
      <c r="T8" s="7"/>
      <c r="U8" s="7"/>
    </row>
    <row r="9" spans="1:21" x14ac:dyDescent="0.25">
      <c r="B9" t="s">
        <v>2</v>
      </c>
      <c r="C9" s="7">
        <f>'[5]Note 10'!T7+'[5]Note 10'!T8+'[5]Note 10'!T12+'[5]Note 10'!T15-[5]Bursaries!L83-'[5]Note 10'!T15</f>
        <v>42.6</v>
      </c>
      <c r="D9" t="str">
        <f>CONCATENATE("£",C9,"m")</f>
        <v>£42.6m</v>
      </c>
      <c r="E9" s="8"/>
      <c r="F9" s="6"/>
      <c r="G9" s="6"/>
      <c r="H9" s="6"/>
      <c r="I9" s="6"/>
      <c r="J9" s="6"/>
      <c r="K9" s="6"/>
      <c r="L9" s="6"/>
      <c r="M9" s="6"/>
      <c r="N9" s="6"/>
      <c r="T9" s="7"/>
      <c r="U9" s="7"/>
    </row>
    <row r="10" spans="1:21" x14ac:dyDescent="0.25">
      <c r="B10" t="s">
        <v>9</v>
      </c>
      <c r="C10" s="7">
        <f>'[5]Note 10'!T10-[5]Bursaries!L85</f>
        <v>95.4</v>
      </c>
      <c r="D10" t="str">
        <f t="shared" si="0"/>
        <v>£95.4m</v>
      </c>
      <c r="E10" s="6"/>
      <c r="F10" s="6"/>
      <c r="G10" s="6"/>
      <c r="H10" s="6"/>
      <c r="I10" s="6"/>
      <c r="J10" s="6"/>
      <c r="K10" s="6"/>
      <c r="L10" s="6"/>
      <c r="M10" s="6"/>
      <c r="N10" s="6"/>
      <c r="R10" s="7"/>
      <c r="S10" s="7"/>
      <c r="T10" s="7"/>
      <c r="U10" s="7"/>
    </row>
    <row r="11" spans="1:21" x14ac:dyDescent="0.25">
      <c r="B11" t="s">
        <v>10</v>
      </c>
      <c r="C11" s="7">
        <f>'[5]Note 10'!T6+'[5]Note 10'!T11-[5]Bursaries!L86</f>
        <v>24.9</v>
      </c>
      <c r="D11" t="str">
        <f t="shared" si="0"/>
        <v>£24.9m</v>
      </c>
      <c r="E11" s="6"/>
      <c r="F11" s="6"/>
      <c r="G11" s="6"/>
      <c r="H11" s="6"/>
      <c r="I11" s="6"/>
      <c r="J11" s="6"/>
      <c r="K11" s="6"/>
      <c r="L11" s="6"/>
      <c r="M11" s="6"/>
      <c r="N11" s="6"/>
      <c r="S11" s="7"/>
      <c r="T11" s="7"/>
      <c r="U11" s="7"/>
    </row>
    <row r="12" spans="1:21" x14ac:dyDescent="0.25">
      <c r="B12" t="s">
        <v>11</v>
      </c>
      <c r="C12" s="7">
        <f>'[5]Note 10'!T16-'[5]Note 10'!T16</f>
        <v>0</v>
      </c>
      <c r="D12" t="str">
        <f>CONCATENATE("£",C12,"m")</f>
        <v>£0m</v>
      </c>
      <c r="E12" s="6"/>
      <c r="F12" s="6"/>
      <c r="G12" s="6"/>
      <c r="H12" s="6"/>
      <c r="I12" s="6"/>
      <c r="J12" s="6"/>
      <c r="K12" s="6"/>
      <c r="L12" s="6"/>
      <c r="M12" s="6"/>
      <c r="N12" s="6"/>
      <c r="S12" s="7"/>
      <c r="T12" s="7"/>
      <c r="U12" s="7"/>
    </row>
    <row r="13" spans="1:21" x14ac:dyDescent="0.25">
      <c r="C13" s="7"/>
      <c r="E13" s="6"/>
      <c r="F13" s="6"/>
      <c r="G13" s="6"/>
      <c r="H13" s="6"/>
      <c r="I13" s="6"/>
      <c r="J13" s="6"/>
      <c r="K13" s="6"/>
      <c r="L13" s="6"/>
      <c r="M13" s="6"/>
      <c r="N13" s="6"/>
      <c r="S13" s="7"/>
    </row>
    <row r="14" spans="1:21" x14ac:dyDescent="0.25">
      <c r="C14" s="7">
        <f>SUM(C4:C13)</f>
        <v>713.1</v>
      </c>
      <c r="D14" t="str">
        <f t="shared" si="0"/>
        <v>£713.1m</v>
      </c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1" x14ac:dyDescent="0.25"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21" ht="15.75" thickBot="1" x14ac:dyDescent="0.3">
      <c r="B16" t="s">
        <v>12</v>
      </c>
      <c r="C16" s="9">
        <f>'[5]Note 10'!T20</f>
        <v>713.1</v>
      </c>
      <c r="D16" s="10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2:19" ht="15.75" thickTop="1" x14ac:dyDescent="0.25">
      <c r="B17" s="10"/>
      <c r="D17" s="10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9" x14ac:dyDescent="0.25">
      <c r="B18" s="10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9" x14ac:dyDescent="0.25"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9" x14ac:dyDescent="0.25"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2:19" x14ac:dyDescent="0.25">
      <c r="E21" s="6"/>
      <c r="F21" s="6"/>
      <c r="G21" s="6"/>
      <c r="H21" s="6"/>
      <c r="I21" s="6"/>
      <c r="J21" s="6"/>
      <c r="K21" s="6"/>
      <c r="L21" s="6"/>
      <c r="M21" s="6"/>
      <c r="N21" s="6"/>
      <c r="R21" s="14"/>
      <c r="S21" s="14"/>
    </row>
    <row r="22" spans="2:19" x14ac:dyDescent="0.25">
      <c r="E22" s="6"/>
      <c r="F22" s="6"/>
      <c r="G22" s="6"/>
      <c r="H22" s="6"/>
      <c r="I22" s="6"/>
      <c r="J22" s="6"/>
      <c r="K22" s="6"/>
      <c r="L22" s="6"/>
      <c r="M22" s="6"/>
      <c r="N22" s="6"/>
      <c r="Q22" s="15"/>
      <c r="R22" s="16"/>
      <c r="S22" s="16"/>
    </row>
    <row r="23" spans="2:19" x14ac:dyDescent="0.25">
      <c r="E23" s="6"/>
      <c r="F23" s="6"/>
      <c r="G23" s="6"/>
      <c r="H23" s="6"/>
      <c r="I23" s="6"/>
      <c r="J23" s="6"/>
      <c r="K23" s="6"/>
      <c r="L23" s="6"/>
      <c r="M23" s="6"/>
      <c r="N23" s="6"/>
      <c r="Q23" s="15"/>
      <c r="R23" s="16"/>
      <c r="S23" s="16"/>
    </row>
    <row r="24" spans="2:19" x14ac:dyDescent="0.25">
      <c r="E24" s="6"/>
      <c r="F24" s="6"/>
      <c r="G24" s="6"/>
      <c r="H24" s="6"/>
      <c r="I24" s="6"/>
      <c r="J24" s="6"/>
      <c r="K24" s="6"/>
      <c r="L24" s="6"/>
      <c r="M24" s="6"/>
      <c r="N24" s="6"/>
      <c r="Q24" s="15"/>
      <c r="R24" s="16"/>
      <c r="S24" s="16"/>
    </row>
    <row r="25" spans="2:19" x14ac:dyDescent="0.25">
      <c r="E25" s="6"/>
      <c r="F25" s="6"/>
      <c r="G25" s="6"/>
      <c r="H25" s="6"/>
      <c r="I25" s="6"/>
      <c r="J25" s="6"/>
      <c r="K25" s="6"/>
      <c r="L25" s="6"/>
      <c r="M25" s="6"/>
      <c r="N25" s="6"/>
      <c r="R25" s="16"/>
      <c r="S25" s="16"/>
    </row>
    <row r="26" spans="2:19" x14ac:dyDescent="0.25">
      <c r="B26" s="2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2:19" x14ac:dyDescent="0.25">
      <c r="C27" s="7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2:19" x14ac:dyDescent="0.25">
      <c r="B28" s="11"/>
      <c r="C28" s="7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2:19" x14ac:dyDescent="0.25">
      <c r="C29" s="7"/>
    </row>
    <row r="30" spans="2:19" x14ac:dyDescent="0.25">
      <c r="C30" s="7"/>
    </row>
    <row r="31" spans="2:19" x14ac:dyDescent="0.25">
      <c r="C31" s="7"/>
    </row>
    <row r="36" spans="3:3" x14ac:dyDescent="0.25">
      <c r="C36" s="7"/>
    </row>
    <row r="37" spans="3:3" x14ac:dyDescent="0.25">
      <c r="C37" s="7"/>
    </row>
  </sheetData>
  <pageMargins left="0.7" right="0.7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509F-2047-4A16-A7F2-0E34F8F9A78D}">
  <sheetPr>
    <pageSetUpPr fitToPage="1"/>
  </sheetPr>
  <dimension ref="A1:P45"/>
  <sheetViews>
    <sheetView topLeftCell="A4" zoomScaleNormal="100" workbookViewId="0"/>
  </sheetViews>
  <sheetFormatPr defaultRowHeight="15" x14ac:dyDescent="0.25"/>
  <cols>
    <col min="1" max="1" width="4.85546875" customWidth="1"/>
    <col min="2" max="2" width="33" bestFit="1" customWidth="1"/>
    <col min="5" max="5" width="6.85546875" customWidth="1"/>
    <col min="6" max="6" width="5.140625" customWidth="1"/>
  </cols>
  <sheetData>
    <row r="1" spans="1:5" x14ac:dyDescent="0.25">
      <c r="A1" s="1" t="s">
        <v>0</v>
      </c>
    </row>
    <row r="2" spans="1:5" x14ac:dyDescent="0.25">
      <c r="A2" s="2"/>
    </row>
    <row r="3" spans="1:5" x14ac:dyDescent="0.25">
      <c r="B3" t="s">
        <v>1</v>
      </c>
      <c r="C3" s="3">
        <f>ROUND('[5]PFT Costs'!AC12,0)</f>
        <v>1234</v>
      </c>
      <c r="D3" s="3">
        <f>C3</f>
        <v>1234</v>
      </c>
      <c r="E3" s="4">
        <f t="shared" ref="E3:E8" si="0">C3/$C$10</f>
        <v>0.13340540540540541</v>
      </c>
    </row>
    <row r="4" spans="1:5" x14ac:dyDescent="0.25">
      <c r="B4" t="s">
        <v>2</v>
      </c>
      <c r="C4" s="3">
        <f>ROUND('[5]PFT Costs'!AC10,0)</f>
        <v>663</v>
      </c>
      <c r="D4" s="3">
        <f t="shared" ref="D4:D8" si="1">C4</f>
        <v>663</v>
      </c>
      <c r="E4" s="4">
        <f t="shared" si="0"/>
        <v>7.1675675675675676E-2</v>
      </c>
    </row>
    <row r="5" spans="1:5" x14ac:dyDescent="0.25">
      <c r="B5" t="s">
        <v>3</v>
      </c>
      <c r="C5" s="3">
        <f>ROUND(('[5]PFT Costs'!AC13+'[5]PFT Costs'!AC14),0)</f>
        <v>1174</v>
      </c>
      <c r="D5" s="3">
        <f t="shared" si="1"/>
        <v>1174</v>
      </c>
      <c r="E5" s="4">
        <f t="shared" si="0"/>
        <v>0.12691891891891893</v>
      </c>
    </row>
    <row r="6" spans="1:5" x14ac:dyDescent="0.25">
      <c r="B6" t="s">
        <v>4</v>
      </c>
      <c r="C6" s="3">
        <f>ROUND('[5]PFT Costs'!AC9,0)</f>
        <v>866</v>
      </c>
      <c r="D6" s="3">
        <f t="shared" si="1"/>
        <v>866</v>
      </c>
      <c r="E6" s="4">
        <f t="shared" si="0"/>
        <v>9.3621621621621617E-2</v>
      </c>
    </row>
    <row r="7" spans="1:5" x14ac:dyDescent="0.25">
      <c r="B7" t="s">
        <v>5</v>
      </c>
      <c r="C7" s="3">
        <f>ROUND('[5]PFT Costs'!AC11,0)</f>
        <v>724</v>
      </c>
      <c r="D7" s="3">
        <f t="shared" si="1"/>
        <v>724</v>
      </c>
      <c r="E7" s="4">
        <f t="shared" si="0"/>
        <v>7.8270270270270267E-2</v>
      </c>
    </row>
    <row r="8" spans="1:5" x14ac:dyDescent="0.25">
      <c r="B8" t="s">
        <v>6</v>
      </c>
      <c r="C8" s="3">
        <f>ROUND(('[5]PFT Costs'!AC7+'[5]PFT Costs'!AC8),0)</f>
        <v>4589</v>
      </c>
      <c r="D8" s="3">
        <f t="shared" si="1"/>
        <v>4589</v>
      </c>
      <c r="E8" s="4">
        <f t="shared" si="0"/>
        <v>0.49610810810810813</v>
      </c>
    </row>
    <row r="9" spans="1:5" x14ac:dyDescent="0.25">
      <c r="C9" s="3"/>
      <c r="D9" s="3"/>
      <c r="E9" s="4"/>
    </row>
    <row r="10" spans="1:5" x14ac:dyDescent="0.25">
      <c r="B10" t="s">
        <v>20</v>
      </c>
      <c r="C10" s="3">
        <f>SUM(C3:C8)</f>
        <v>9250</v>
      </c>
      <c r="D10" s="17" t="str">
        <f>CONCATENATE("£",C10,)</f>
        <v>£9250</v>
      </c>
      <c r="E10" s="4"/>
    </row>
    <row r="11" spans="1:5" x14ac:dyDescent="0.25">
      <c r="C11" s="3"/>
      <c r="D11" s="3"/>
      <c r="E11" s="4"/>
    </row>
    <row r="31" spans="2:16" ht="19.5" customHeight="1" x14ac:dyDescent="0.25">
      <c r="P31" s="5"/>
    </row>
    <row r="32" spans="2:16" x14ac:dyDescent="0.25">
      <c r="B32" s="1"/>
    </row>
    <row r="40" spans="3:3" x14ac:dyDescent="0.25">
      <c r="C40" s="3"/>
    </row>
    <row r="41" spans="3:3" x14ac:dyDescent="0.25">
      <c r="C41" s="3"/>
    </row>
    <row r="42" spans="3:3" x14ac:dyDescent="0.25">
      <c r="C42" s="3"/>
    </row>
    <row r="43" spans="3:3" x14ac:dyDescent="0.25">
      <c r="C43" s="3"/>
    </row>
    <row r="44" spans="3:3" x14ac:dyDescent="0.25">
      <c r="C44" s="3"/>
    </row>
    <row r="45" spans="3:3" x14ac:dyDescent="0.25">
      <c r="C45" s="3"/>
    </row>
  </sheetData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Income</vt:lpstr>
      <vt:lpstr>Total Expenditure</vt:lpstr>
      <vt:lpstr>PFT Donut</vt:lpstr>
    </vt:vector>
  </TitlesOfParts>
  <Company>The University of Liverpool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Ann</dc:creator>
  <cp:lastModifiedBy>Vickers, Sarah</cp:lastModifiedBy>
  <dcterms:created xsi:type="dcterms:W3CDTF">2025-04-03T09:40:54Z</dcterms:created>
  <dcterms:modified xsi:type="dcterms:W3CDTF">2025-05-01T15:09:47Z</dcterms:modified>
</cp:coreProperties>
</file>